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CH-2\Shared Docs\Agendas &amp; Minutes\Board of Works\2015\Agenda Items\Agenda Items for 12-21-15\"/>
    </mc:Choice>
  </mc:AlternateContent>
  <bookViews>
    <workbookView xWindow="0" yWindow="0" windowWidth="23040" windowHeight="9372" activeTab="3"/>
  </bookViews>
  <sheets>
    <sheet name="1st Qtr" sheetId="1" r:id="rId1"/>
    <sheet name="2nd Qtr" sheetId="2" r:id="rId2"/>
    <sheet name="3rd Qtr" sheetId="3" r:id="rId3"/>
    <sheet name="4th Qtr" sheetId="4" r:id="rId4"/>
  </sheets>
  <calcPr calcId="152511"/>
</workbook>
</file>

<file path=xl/calcChain.xml><?xml version="1.0" encoding="utf-8"?>
<calcChain xmlns="http://schemas.openxmlformats.org/spreadsheetml/2006/main">
  <c r="K49" i="4" l="1"/>
  <c r="K46" i="4"/>
  <c r="K45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C38" i="4" l="1"/>
  <c r="I44" i="4"/>
  <c r="K44" i="4" s="1"/>
  <c r="K71" i="4" l="1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26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G28" i="4"/>
  <c r="K67" i="3" l="1"/>
  <c r="D55" i="3" l="1"/>
  <c r="K71" i="3" l="1"/>
  <c r="K70" i="3"/>
  <c r="K69" i="3"/>
  <c r="K68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1" i="3"/>
  <c r="K50" i="3"/>
  <c r="K47" i="3" l="1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G30" i="3"/>
  <c r="C9" i="3" l="1"/>
  <c r="G6" i="3"/>
  <c r="F14" i="3"/>
  <c r="D9" i="3"/>
  <c r="F12" i="3"/>
  <c r="G15" i="3"/>
  <c r="D15" i="3"/>
  <c r="C21" i="3"/>
  <c r="K70" i="2" l="1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D49" i="2" l="1"/>
  <c r="D42" i="2"/>
  <c r="G50" i="2"/>
  <c r="F52" i="2"/>
  <c r="D52" i="2"/>
  <c r="C52" i="2"/>
  <c r="C28" i="2" l="1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D12" i="2" l="1"/>
  <c r="D7" i="2" l="1"/>
  <c r="K23" i="2" l="1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D66" i="1" l="1"/>
  <c r="K69" i="1" l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E44" i="1"/>
  <c r="G29" i="1" l="1"/>
  <c r="D28" i="1"/>
  <c r="K28" i="1"/>
  <c r="K45" i="1" l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7" i="1"/>
  <c r="K26" i="1"/>
  <c r="D7" i="1" l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K47" i="4" l="1"/>
  <c r="I47" i="4"/>
  <c r="G47" i="4"/>
  <c r="F47" i="4"/>
  <c r="D47" i="4"/>
  <c r="C47" i="4"/>
  <c r="H46" i="4"/>
  <c r="E46" i="4"/>
  <c r="K71" i="2"/>
  <c r="I71" i="2"/>
  <c r="G71" i="2"/>
  <c r="F71" i="2"/>
  <c r="D71" i="2"/>
  <c r="C71" i="2"/>
  <c r="K70" i="1"/>
  <c r="J70" i="1"/>
  <c r="I70" i="1"/>
  <c r="G70" i="1"/>
  <c r="F70" i="1"/>
  <c r="D70" i="1"/>
  <c r="C70" i="1"/>
  <c r="H70" i="2"/>
  <c r="E70" i="2"/>
  <c r="L70" i="2" s="1"/>
  <c r="H69" i="2"/>
  <c r="E69" i="2"/>
  <c r="H69" i="1"/>
  <c r="E69" i="1"/>
  <c r="L69" i="1" s="1"/>
  <c r="H52" i="3"/>
  <c r="L52" i="3" s="1"/>
  <c r="E52" i="3"/>
  <c r="H6" i="1"/>
  <c r="E6" i="1"/>
  <c r="L6" i="1" s="1"/>
  <c r="H5" i="1"/>
  <c r="E5" i="1"/>
  <c r="L5" i="1" l="1"/>
  <c r="L69" i="2"/>
  <c r="L46" i="4"/>
  <c r="H23" i="3"/>
  <c r="E23" i="3"/>
  <c r="L23" i="3" s="1"/>
  <c r="E7" i="2" l="1"/>
  <c r="H70" i="4" l="1"/>
  <c r="E70" i="4"/>
  <c r="L70" i="4" s="1"/>
  <c r="H57" i="4"/>
  <c r="E57" i="4"/>
  <c r="J72" i="4"/>
  <c r="I72" i="4"/>
  <c r="G72" i="4"/>
  <c r="F72" i="4"/>
  <c r="D72" i="4"/>
  <c r="C72" i="4"/>
  <c r="H71" i="4"/>
  <c r="E71" i="4"/>
  <c r="H69" i="4"/>
  <c r="E69" i="4"/>
  <c r="L69" i="4" s="1"/>
  <c r="H68" i="4"/>
  <c r="E68" i="4"/>
  <c r="H67" i="4"/>
  <c r="E67" i="4"/>
  <c r="L67" i="4" s="1"/>
  <c r="H66" i="4"/>
  <c r="E66" i="4"/>
  <c r="H65" i="4"/>
  <c r="E65" i="4"/>
  <c r="L65" i="4" s="1"/>
  <c r="H64" i="4"/>
  <c r="E64" i="4"/>
  <c r="H63" i="4"/>
  <c r="E63" i="4"/>
  <c r="L63" i="4" s="1"/>
  <c r="H62" i="4"/>
  <c r="E62" i="4"/>
  <c r="H61" i="4"/>
  <c r="E61" i="4"/>
  <c r="L61" i="4" s="1"/>
  <c r="H60" i="4"/>
  <c r="E60" i="4"/>
  <c r="H59" i="4"/>
  <c r="E59" i="4"/>
  <c r="L59" i="4" s="1"/>
  <c r="H58" i="4"/>
  <c r="E58" i="4"/>
  <c r="H56" i="4"/>
  <c r="E56" i="4"/>
  <c r="L56" i="4" s="1"/>
  <c r="H55" i="4"/>
  <c r="E55" i="4"/>
  <c r="H54" i="4"/>
  <c r="E54" i="4"/>
  <c r="L54" i="4" s="1"/>
  <c r="H53" i="4"/>
  <c r="E53" i="4"/>
  <c r="H52" i="4"/>
  <c r="E52" i="4"/>
  <c r="L52" i="4" s="1"/>
  <c r="H51" i="4"/>
  <c r="E51" i="4"/>
  <c r="H50" i="4"/>
  <c r="E50" i="4"/>
  <c r="L50" i="4" s="1"/>
  <c r="H49" i="4"/>
  <c r="E49" i="4"/>
  <c r="H45" i="4"/>
  <c r="E45" i="4"/>
  <c r="L45" i="4" s="1"/>
  <c r="H44" i="4"/>
  <c r="E44" i="4"/>
  <c r="H43" i="4"/>
  <c r="E43" i="4"/>
  <c r="H42" i="4"/>
  <c r="E42" i="4"/>
  <c r="H41" i="4"/>
  <c r="E41" i="4"/>
  <c r="L41" i="4" s="1"/>
  <c r="H40" i="4"/>
  <c r="E40" i="4"/>
  <c r="H39" i="4"/>
  <c r="E39" i="4"/>
  <c r="L39" i="4" s="1"/>
  <c r="H38" i="4"/>
  <c r="E38" i="4"/>
  <c r="H37" i="4"/>
  <c r="E37" i="4"/>
  <c r="H36" i="4"/>
  <c r="E36" i="4"/>
  <c r="H35" i="4"/>
  <c r="E35" i="4"/>
  <c r="H34" i="4"/>
  <c r="E34" i="4"/>
  <c r="H33" i="4"/>
  <c r="E33" i="4"/>
  <c r="H32" i="4"/>
  <c r="E32" i="4"/>
  <c r="H31" i="4"/>
  <c r="E31" i="4"/>
  <c r="H30" i="4"/>
  <c r="E30" i="4"/>
  <c r="H29" i="4"/>
  <c r="E29" i="4"/>
  <c r="H28" i="4"/>
  <c r="E28" i="4"/>
  <c r="H27" i="4"/>
  <c r="E27" i="4"/>
  <c r="L27" i="4" s="1"/>
  <c r="H26" i="4"/>
  <c r="E26" i="4"/>
  <c r="I24" i="4"/>
  <c r="G24" i="4"/>
  <c r="F24" i="4"/>
  <c r="D24" i="4"/>
  <c r="C24" i="4"/>
  <c r="H23" i="4"/>
  <c r="E23" i="4"/>
  <c r="H22" i="4"/>
  <c r="E22" i="4"/>
  <c r="L22" i="4" s="1"/>
  <c r="H21" i="4"/>
  <c r="E21" i="4"/>
  <c r="H20" i="4"/>
  <c r="E20" i="4"/>
  <c r="L20" i="4" s="1"/>
  <c r="H19" i="4"/>
  <c r="E19" i="4"/>
  <c r="H18" i="4"/>
  <c r="E18" i="4"/>
  <c r="L18" i="4" s="1"/>
  <c r="H17" i="4"/>
  <c r="E17" i="4"/>
  <c r="H16" i="4"/>
  <c r="E16" i="4"/>
  <c r="L16" i="4" s="1"/>
  <c r="H15" i="4"/>
  <c r="E15" i="4"/>
  <c r="H14" i="4"/>
  <c r="E14" i="4"/>
  <c r="L14" i="4" s="1"/>
  <c r="H13" i="4"/>
  <c r="E13" i="4"/>
  <c r="H12" i="4"/>
  <c r="E12" i="4"/>
  <c r="L12" i="4" s="1"/>
  <c r="H11" i="4"/>
  <c r="E11" i="4"/>
  <c r="H10" i="4"/>
  <c r="E10" i="4"/>
  <c r="L10" i="4" s="1"/>
  <c r="H9" i="4"/>
  <c r="E9" i="4"/>
  <c r="H8" i="4"/>
  <c r="E8" i="4"/>
  <c r="L8" i="4" s="1"/>
  <c r="H7" i="4"/>
  <c r="E7" i="4"/>
  <c r="H6" i="4"/>
  <c r="E6" i="4"/>
  <c r="L6" i="4" s="1"/>
  <c r="H5" i="4"/>
  <c r="E5" i="4"/>
  <c r="H4" i="4"/>
  <c r="E4" i="4"/>
  <c r="L4" i="4" s="1"/>
  <c r="H3" i="4"/>
  <c r="E3" i="4"/>
  <c r="H2" i="4"/>
  <c r="E2" i="4"/>
  <c r="L2" i="4" s="1"/>
  <c r="I72" i="3"/>
  <c r="G72" i="3"/>
  <c r="F72" i="3"/>
  <c r="D72" i="3"/>
  <c r="C72" i="3"/>
  <c r="H71" i="3"/>
  <c r="E71" i="3"/>
  <c r="H70" i="3"/>
  <c r="E70" i="3"/>
  <c r="H69" i="3"/>
  <c r="E69" i="3"/>
  <c r="H68" i="3"/>
  <c r="E68" i="3"/>
  <c r="H67" i="3"/>
  <c r="E67" i="3"/>
  <c r="H66" i="3"/>
  <c r="E66" i="3"/>
  <c r="H65" i="3"/>
  <c r="E65" i="3"/>
  <c r="H64" i="3"/>
  <c r="E64" i="3"/>
  <c r="H63" i="3"/>
  <c r="E63" i="3"/>
  <c r="H62" i="3"/>
  <c r="E62" i="3"/>
  <c r="L62" i="3" s="1"/>
  <c r="H61" i="3"/>
  <c r="E61" i="3"/>
  <c r="H60" i="3"/>
  <c r="E60" i="3"/>
  <c r="H59" i="3"/>
  <c r="E59" i="3"/>
  <c r="H58" i="3"/>
  <c r="E58" i="3"/>
  <c r="H57" i="3"/>
  <c r="E57" i="3"/>
  <c r="H56" i="3"/>
  <c r="E56" i="3"/>
  <c r="H55" i="3"/>
  <c r="E55" i="3"/>
  <c r="H54" i="3"/>
  <c r="E54" i="3"/>
  <c r="H53" i="3"/>
  <c r="E53" i="3"/>
  <c r="H51" i="3"/>
  <c r="E51" i="3"/>
  <c r="H50" i="3"/>
  <c r="E50" i="3"/>
  <c r="I48" i="3"/>
  <c r="G48" i="3"/>
  <c r="F48" i="3"/>
  <c r="D48" i="3"/>
  <c r="C48" i="3"/>
  <c r="H47" i="3"/>
  <c r="E47" i="3"/>
  <c r="H46" i="3"/>
  <c r="E46" i="3"/>
  <c r="H45" i="3"/>
  <c r="E45" i="3"/>
  <c r="H44" i="3"/>
  <c r="E44" i="3"/>
  <c r="L44" i="3" s="1"/>
  <c r="H43" i="3"/>
  <c r="E43" i="3"/>
  <c r="H42" i="3"/>
  <c r="E42" i="3"/>
  <c r="H41" i="3"/>
  <c r="E41" i="3"/>
  <c r="H40" i="3"/>
  <c r="E40" i="3"/>
  <c r="H39" i="3"/>
  <c r="E39" i="3"/>
  <c r="H38" i="3"/>
  <c r="E38" i="3"/>
  <c r="H37" i="3"/>
  <c r="E37" i="3"/>
  <c r="H36" i="3"/>
  <c r="E36" i="3"/>
  <c r="H35" i="3"/>
  <c r="E35" i="3"/>
  <c r="H34" i="3"/>
  <c r="E34" i="3"/>
  <c r="H33" i="3"/>
  <c r="E33" i="3"/>
  <c r="H32" i="3"/>
  <c r="E32" i="3"/>
  <c r="L32" i="3" s="1"/>
  <c r="H31" i="3"/>
  <c r="E31" i="3"/>
  <c r="H30" i="3"/>
  <c r="E30" i="3"/>
  <c r="L30" i="3" s="1"/>
  <c r="H29" i="3"/>
  <c r="E29" i="3"/>
  <c r="H28" i="3"/>
  <c r="E28" i="3"/>
  <c r="L28" i="3" s="1"/>
  <c r="H27" i="3"/>
  <c r="E27" i="3"/>
  <c r="I25" i="3"/>
  <c r="G25" i="3"/>
  <c r="F25" i="3"/>
  <c r="D25" i="3"/>
  <c r="C25" i="3"/>
  <c r="H24" i="3"/>
  <c r="E24" i="3"/>
  <c r="L24" i="3" s="1"/>
  <c r="H22" i="3"/>
  <c r="E22" i="3"/>
  <c r="H21" i="3"/>
  <c r="E21" i="3"/>
  <c r="L21" i="3" s="1"/>
  <c r="H20" i="3"/>
  <c r="E20" i="3"/>
  <c r="H19" i="3"/>
  <c r="E19" i="3"/>
  <c r="L19" i="3" s="1"/>
  <c r="H18" i="3"/>
  <c r="E18" i="3"/>
  <c r="H17" i="3"/>
  <c r="E17" i="3"/>
  <c r="L17" i="3" s="1"/>
  <c r="H16" i="3"/>
  <c r="E16" i="3"/>
  <c r="H15" i="3"/>
  <c r="E15" i="3"/>
  <c r="L15" i="3" s="1"/>
  <c r="H14" i="3"/>
  <c r="E14" i="3"/>
  <c r="H13" i="3"/>
  <c r="E13" i="3"/>
  <c r="L13" i="3" s="1"/>
  <c r="H12" i="3"/>
  <c r="E12" i="3"/>
  <c r="H11" i="3"/>
  <c r="E11" i="3"/>
  <c r="L11" i="3" s="1"/>
  <c r="H10" i="3"/>
  <c r="L10" i="3" s="1"/>
  <c r="E10" i="3"/>
  <c r="H9" i="3"/>
  <c r="E9" i="3"/>
  <c r="H8" i="3"/>
  <c r="E8" i="3"/>
  <c r="H7" i="3"/>
  <c r="E7" i="3"/>
  <c r="L7" i="3" s="1"/>
  <c r="H6" i="3"/>
  <c r="E6" i="3"/>
  <c r="H5" i="3"/>
  <c r="E5" i="3"/>
  <c r="H4" i="3"/>
  <c r="E4" i="3"/>
  <c r="H3" i="3"/>
  <c r="E3" i="3"/>
  <c r="L3" i="3" s="1"/>
  <c r="H2" i="3"/>
  <c r="E2" i="3"/>
  <c r="H46" i="2"/>
  <c r="H45" i="2"/>
  <c r="E46" i="2"/>
  <c r="H6" i="2"/>
  <c r="E6" i="2"/>
  <c r="L6" i="2" s="1"/>
  <c r="H5" i="2"/>
  <c r="E5" i="2"/>
  <c r="H68" i="2"/>
  <c r="E68" i="2"/>
  <c r="L68" i="2" s="1"/>
  <c r="H67" i="2"/>
  <c r="E67" i="2"/>
  <c r="H66" i="2"/>
  <c r="E66" i="2"/>
  <c r="L66" i="2" s="1"/>
  <c r="H65" i="2"/>
  <c r="E65" i="2"/>
  <c r="H64" i="2"/>
  <c r="E64" i="2"/>
  <c r="L64" i="2" s="1"/>
  <c r="H63" i="2"/>
  <c r="E63" i="2"/>
  <c r="H62" i="2"/>
  <c r="E62" i="2"/>
  <c r="L62" i="2" s="1"/>
  <c r="H61" i="2"/>
  <c r="E61" i="2"/>
  <c r="H60" i="2"/>
  <c r="E60" i="2"/>
  <c r="L60" i="2" s="1"/>
  <c r="H59" i="2"/>
  <c r="E59" i="2"/>
  <c r="H58" i="2"/>
  <c r="E58" i="2"/>
  <c r="L58" i="2" s="1"/>
  <c r="H57" i="2"/>
  <c r="E57" i="2"/>
  <c r="H56" i="2"/>
  <c r="E56" i="2"/>
  <c r="L56" i="2" s="1"/>
  <c r="H55" i="2"/>
  <c r="E55" i="2"/>
  <c r="H54" i="2"/>
  <c r="E54" i="2"/>
  <c r="L54" i="2" s="1"/>
  <c r="H53" i="2"/>
  <c r="E53" i="2"/>
  <c r="H52" i="2"/>
  <c r="E52" i="2"/>
  <c r="L52" i="2" s="1"/>
  <c r="H51" i="2"/>
  <c r="E51" i="2"/>
  <c r="H50" i="2"/>
  <c r="E50" i="2"/>
  <c r="L50" i="2" s="1"/>
  <c r="H49" i="2"/>
  <c r="E49" i="2"/>
  <c r="I47" i="2"/>
  <c r="G47" i="2"/>
  <c r="F47" i="2"/>
  <c r="D47" i="2"/>
  <c r="C47" i="2"/>
  <c r="E45" i="2"/>
  <c r="H44" i="2"/>
  <c r="E44" i="2"/>
  <c r="H43" i="2"/>
  <c r="E43" i="2"/>
  <c r="L43" i="2" s="1"/>
  <c r="H42" i="2"/>
  <c r="E42" i="2"/>
  <c r="H41" i="2"/>
  <c r="E41" i="2"/>
  <c r="L41" i="2" s="1"/>
  <c r="H40" i="2"/>
  <c r="E40" i="2"/>
  <c r="H39" i="2"/>
  <c r="E39" i="2"/>
  <c r="L39" i="2" s="1"/>
  <c r="H38" i="2"/>
  <c r="E38" i="2"/>
  <c r="H37" i="2"/>
  <c r="E37" i="2"/>
  <c r="L37" i="2" s="1"/>
  <c r="H36" i="2"/>
  <c r="E36" i="2"/>
  <c r="H35" i="2"/>
  <c r="E35" i="2"/>
  <c r="L35" i="2" s="1"/>
  <c r="H34" i="2"/>
  <c r="E34" i="2"/>
  <c r="H33" i="2"/>
  <c r="E33" i="2"/>
  <c r="L33" i="2" s="1"/>
  <c r="H32" i="2"/>
  <c r="E32" i="2"/>
  <c r="H31" i="2"/>
  <c r="E31" i="2"/>
  <c r="L31" i="2" s="1"/>
  <c r="H30" i="2"/>
  <c r="E30" i="2"/>
  <c r="H29" i="2"/>
  <c r="E29" i="2"/>
  <c r="L29" i="2" s="1"/>
  <c r="H28" i="2"/>
  <c r="E28" i="2"/>
  <c r="H27" i="2"/>
  <c r="E27" i="2"/>
  <c r="L27" i="2" s="1"/>
  <c r="H26" i="2"/>
  <c r="E26" i="2"/>
  <c r="J24" i="2"/>
  <c r="I24" i="2"/>
  <c r="G24" i="2"/>
  <c r="F24" i="2"/>
  <c r="D24" i="2"/>
  <c r="C24" i="2"/>
  <c r="H23" i="2"/>
  <c r="E23" i="2"/>
  <c r="H22" i="2"/>
  <c r="E22" i="2"/>
  <c r="L22" i="2" s="1"/>
  <c r="H21" i="2"/>
  <c r="E21" i="2"/>
  <c r="H20" i="2"/>
  <c r="E20" i="2"/>
  <c r="L20" i="2" s="1"/>
  <c r="H19" i="2"/>
  <c r="E19" i="2"/>
  <c r="H18" i="2"/>
  <c r="E18" i="2"/>
  <c r="L18" i="2" s="1"/>
  <c r="H17" i="2"/>
  <c r="E17" i="2"/>
  <c r="H16" i="2"/>
  <c r="E16" i="2"/>
  <c r="L16" i="2" s="1"/>
  <c r="H15" i="2"/>
  <c r="E15" i="2"/>
  <c r="H14" i="2"/>
  <c r="E14" i="2"/>
  <c r="L14" i="2" s="1"/>
  <c r="H13" i="2"/>
  <c r="E13" i="2"/>
  <c r="H12" i="2"/>
  <c r="E12" i="2"/>
  <c r="L12" i="2" s="1"/>
  <c r="H11" i="2"/>
  <c r="E11" i="2"/>
  <c r="H10" i="2"/>
  <c r="E10" i="2"/>
  <c r="L10" i="2" s="1"/>
  <c r="H9" i="2"/>
  <c r="E9" i="2"/>
  <c r="H8" i="2"/>
  <c r="E8" i="2"/>
  <c r="L8" i="2" s="1"/>
  <c r="H7" i="2"/>
  <c r="L7" i="2" s="1"/>
  <c r="H4" i="2"/>
  <c r="E4" i="2"/>
  <c r="H3" i="2"/>
  <c r="E3" i="2"/>
  <c r="L3" i="2" s="1"/>
  <c r="H2" i="2"/>
  <c r="E2" i="2"/>
  <c r="L5" i="3" l="1"/>
  <c r="L9" i="3"/>
  <c r="L45" i="2"/>
  <c r="L2" i="2"/>
  <c r="L4" i="2"/>
  <c r="L2" i="3"/>
  <c r="L4" i="3"/>
  <c r="L25" i="3" s="1"/>
  <c r="L6" i="3"/>
  <c r="L8" i="3"/>
  <c r="L12" i="3"/>
  <c r="L14" i="3"/>
  <c r="L16" i="3"/>
  <c r="L18" i="3"/>
  <c r="L20" i="3"/>
  <c r="L22" i="3"/>
  <c r="L71" i="3"/>
  <c r="L43" i="4"/>
  <c r="L9" i="2"/>
  <c r="L11" i="2"/>
  <c r="L13" i="2"/>
  <c r="L15" i="2"/>
  <c r="L17" i="2"/>
  <c r="L19" i="2"/>
  <c r="L21" i="2"/>
  <c r="L23" i="2"/>
  <c r="L26" i="2"/>
  <c r="L28" i="2"/>
  <c r="L30" i="2"/>
  <c r="L32" i="2"/>
  <c r="L34" i="2"/>
  <c r="L36" i="2"/>
  <c r="L38" i="2"/>
  <c r="L40" i="2"/>
  <c r="L42" i="2"/>
  <c r="L44" i="2"/>
  <c r="L49" i="2"/>
  <c r="L51" i="2"/>
  <c r="L53" i="2"/>
  <c r="L55" i="2"/>
  <c r="L57" i="2"/>
  <c r="L59" i="2"/>
  <c r="L61" i="2"/>
  <c r="L63" i="2"/>
  <c r="L65" i="2"/>
  <c r="L67" i="2"/>
  <c r="L5" i="2"/>
  <c r="L46" i="2"/>
  <c r="L27" i="3"/>
  <c r="L29" i="3"/>
  <c r="L31" i="3"/>
  <c r="L33" i="3"/>
  <c r="L47" i="3"/>
  <c r="L3" i="4"/>
  <c r="L24" i="4" s="1"/>
  <c r="L5" i="4"/>
  <c r="L7" i="4"/>
  <c r="L9" i="4"/>
  <c r="L11" i="4"/>
  <c r="L13" i="4"/>
  <c r="L15" i="4"/>
  <c r="L17" i="4"/>
  <c r="L19" i="4"/>
  <c r="L21" i="4"/>
  <c r="L23" i="4"/>
  <c r="L26" i="4"/>
  <c r="L28" i="4"/>
  <c r="L44" i="4"/>
  <c r="L51" i="4"/>
  <c r="L53" i="4"/>
  <c r="L55" i="4"/>
  <c r="L58" i="4"/>
  <c r="L60" i="4"/>
  <c r="L62" i="4"/>
  <c r="L64" i="4"/>
  <c r="L66" i="4"/>
  <c r="L68" i="4"/>
  <c r="L71" i="4"/>
  <c r="L57" i="4"/>
  <c r="L31" i="4"/>
  <c r="L30" i="4"/>
  <c r="L29" i="4"/>
  <c r="L32" i="4"/>
  <c r="L36" i="4"/>
  <c r="L33" i="4"/>
  <c r="L35" i="4"/>
  <c r="L34" i="4"/>
  <c r="L37" i="4"/>
  <c r="L38" i="4"/>
  <c r="L40" i="4"/>
  <c r="L42" i="4"/>
  <c r="L49" i="4"/>
  <c r="H47" i="4"/>
  <c r="E47" i="4"/>
  <c r="L58" i="3"/>
  <c r="L70" i="3"/>
  <c r="L69" i="3"/>
  <c r="L68" i="3"/>
  <c r="L66" i="3"/>
  <c r="L67" i="3"/>
  <c r="L64" i="3"/>
  <c r="L65" i="3"/>
  <c r="L63" i="3"/>
  <c r="L61" i="3"/>
  <c r="L60" i="3"/>
  <c r="L59" i="3"/>
  <c r="L53" i="3"/>
  <c r="L54" i="3"/>
  <c r="L51" i="3"/>
  <c r="L56" i="3"/>
  <c r="L55" i="3"/>
  <c r="L57" i="3"/>
  <c r="L50" i="3"/>
  <c r="D74" i="3"/>
  <c r="L46" i="3"/>
  <c r="L45" i="3"/>
  <c r="L43" i="3"/>
  <c r="L42" i="3"/>
  <c r="L41" i="3"/>
  <c r="L38" i="3"/>
  <c r="L40" i="3"/>
  <c r="L39" i="3"/>
  <c r="L37" i="3"/>
  <c r="L36" i="3"/>
  <c r="L35" i="3"/>
  <c r="L34" i="3"/>
  <c r="I74" i="3"/>
  <c r="F74" i="3"/>
  <c r="G74" i="3"/>
  <c r="C74" i="3"/>
  <c r="J73" i="2"/>
  <c r="H71" i="2"/>
  <c r="E71" i="2"/>
  <c r="E72" i="4"/>
  <c r="H72" i="4"/>
  <c r="K72" i="4"/>
  <c r="I74" i="4"/>
  <c r="J74" i="4"/>
  <c r="F74" i="4"/>
  <c r="D74" i="4"/>
  <c r="G74" i="4"/>
  <c r="C74" i="4"/>
  <c r="K24" i="4"/>
  <c r="E24" i="4"/>
  <c r="K72" i="3"/>
  <c r="E72" i="3"/>
  <c r="H72" i="3"/>
  <c r="K48" i="3"/>
  <c r="E48" i="3"/>
  <c r="K25" i="3"/>
  <c r="H25" i="3"/>
  <c r="E25" i="3"/>
  <c r="I73" i="2"/>
  <c r="F73" i="2"/>
  <c r="D73" i="2"/>
  <c r="G73" i="2"/>
  <c r="C73" i="2"/>
  <c r="H24" i="4"/>
  <c r="H48" i="3"/>
  <c r="E47" i="2"/>
  <c r="K47" i="2"/>
  <c r="K24" i="2"/>
  <c r="H24" i="2"/>
  <c r="E24" i="2"/>
  <c r="L24" i="2" s="1"/>
  <c r="H47" i="2"/>
  <c r="E45" i="1"/>
  <c r="L72" i="4" l="1"/>
  <c r="L48" i="3"/>
  <c r="L47" i="4"/>
  <c r="L74" i="4" s="1"/>
  <c r="H74" i="4"/>
  <c r="L72" i="3"/>
  <c r="L71" i="2"/>
  <c r="L47" i="2"/>
  <c r="L73" i="2" s="1"/>
  <c r="E74" i="4"/>
  <c r="K74" i="4"/>
  <c r="K74" i="3"/>
  <c r="E74" i="3"/>
  <c r="H74" i="3"/>
  <c r="K73" i="2"/>
  <c r="E73" i="2"/>
  <c r="H73" i="2"/>
  <c r="H68" i="1"/>
  <c r="E68" i="1"/>
  <c r="L68" i="1" s="1"/>
  <c r="H67" i="1"/>
  <c r="E67" i="1"/>
  <c r="H66" i="1"/>
  <c r="E66" i="1"/>
  <c r="L66" i="1" s="1"/>
  <c r="H65" i="1"/>
  <c r="E65" i="1"/>
  <c r="H64" i="1"/>
  <c r="E64" i="1"/>
  <c r="L64" i="1" s="1"/>
  <c r="H63" i="1"/>
  <c r="E63" i="1"/>
  <c r="H62" i="1"/>
  <c r="E62" i="1"/>
  <c r="L62" i="1" s="1"/>
  <c r="H61" i="1"/>
  <c r="E61" i="1"/>
  <c r="H60" i="1"/>
  <c r="E60" i="1"/>
  <c r="L60" i="1" s="1"/>
  <c r="H59" i="1"/>
  <c r="E59" i="1"/>
  <c r="H58" i="1"/>
  <c r="E58" i="1"/>
  <c r="L58" i="1" s="1"/>
  <c r="H57" i="1"/>
  <c r="E57" i="1"/>
  <c r="H56" i="1"/>
  <c r="E56" i="1"/>
  <c r="L56" i="1" s="1"/>
  <c r="H55" i="1"/>
  <c r="E55" i="1"/>
  <c r="H54" i="1"/>
  <c r="E54" i="1"/>
  <c r="L54" i="1" s="1"/>
  <c r="H53" i="1"/>
  <c r="E53" i="1"/>
  <c r="H52" i="1"/>
  <c r="E52" i="1"/>
  <c r="L52" i="1" s="1"/>
  <c r="H51" i="1"/>
  <c r="E51" i="1"/>
  <c r="H50" i="1"/>
  <c r="E50" i="1"/>
  <c r="L50" i="1" s="1"/>
  <c r="H49" i="1"/>
  <c r="E49" i="1"/>
  <c r="H48" i="1"/>
  <c r="E48" i="1"/>
  <c r="L48" i="1" s="1"/>
  <c r="J46" i="1"/>
  <c r="I46" i="1"/>
  <c r="G46" i="1"/>
  <c r="F46" i="1"/>
  <c r="D46" i="1"/>
  <c r="C46" i="1"/>
  <c r="H45" i="1"/>
  <c r="L45" i="1" s="1"/>
  <c r="H44" i="1"/>
  <c r="L44" i="1" s="1"/>
  <c r="H43" i="1"/>
  <c r="E43" i="1"/>
  <c r="H42" i="1"/>
  <c r="E42" i="1"/>
  <c r="L42" i="1" s="1"/>
  <c r="H41" i="1"/>
  <c r="E41" i="1"/>
  <c r="H40" i="1"/>
  <c r="E40" i="1"/>
  <c r="L40" i="1" s="1"/>
  <c r="H39" i="1"/>
  <c r="E39" i="1"/>
  <c r="H38" i="1"/>
  <c r="E38" i="1"/>
  <c r="L38" i="1" s="1"/>
  <c r="H37" i="1"/>
  <c r="E37" i="1"/>
  <c r="H36" i="1"/>
  <c r="E36" i="1"/>
  <c r="L36" i="1" s="1"/>
  <c r="H35" i="1"/>
  <c r="E35" i="1"/>
  <c r="H34" i="1"/>
  <c r="E34" i="1"/>
  <c r="L34" i="1" s="1"/>
  <c r="H33" i="1"/>
  <c r="E33" i="1"/>
  <c r="H32" i="1"/>
  <c r="E32" i="1"/>
  <c r="L32" i="1" s="1"/>
  <c r="H31" i="1"/>
  <c r="E31" i="1"/>
  <c r="H30" i="1"/>
  <c r="E30" i="1"/>
  <c r="L30" i="1" s="1"/>
  <c r="H29" i="1"/>
  <c r="E29" i="1"/>
  <c r="H28" i="1"/>
  <c r="E28" i="1"/>
  <c r="L28" i="1" s="1"/>
  <c r="H27" i="1"/>
  <c r="E27" i="1"/>
  <c r="H26" i="1"/>
  <c r="E26" i="1"/>
  <c r="L26" i="1" s="1"/>
  <c r="J24" i="1"/>
  <c r="I24" i="1"/>
  <c r="G24" i="1"/>
  <c r="F24" i="1"/>
  <c r="D24" i="1"/>
  <c r="C24" i="1"/>
  <c r="H23" i="1"/>
  <c r="E23" i="1"/>
  <c r="L23" i="1" s="1"/>
  <c r="H22" i="1"/>
  <c r="E22" i="1"/>
  <c r="H21" i="1"/>
  <c r="E21" i="1"/>
  <c r="L21" i="1" s="1"/>
  <c r="H20" i="1"/>
  <c r="E20" i="1"/>
  <c r="H19" i="1"/>
  <c r="E19" i="1"/>
  <c r="L19" i="1" s="1"/>
  <c r="H18" i="1"/>
  <c r="E18" i="1"/>
  <c r="H17" i="1"/>
  <c r="E17" i="1"/>
  <c r="L17" i="1" s="1"/>
  <c r="H16" i="1"/>
  <c r="E16" i="1"/>
  <c r="H15" i="1"/>
  <c r="E15" i="1"/>
  <c r="L15" i="1" s="1"/>
  <c r="H14" i="1"/>
  <c r="E14" i="1"/>
  <c r="H13" i="1"/>
  <c r="E13" i="1"/>
  <c r="L13" i="1" s="1"/>
  <c r="H12" i="1"/>
  <c r="E12" i="1"/>
  <c r="H11" i="1"/>
  <c r="E11" i="1"/>
  <c r="L11" i="1" s="1"/>
  <c r="H10" i="1"/>
  <c r="E10" i="1"/>
  <c r="H9" i="1"/>
  <c r="E9" i="1"/>
  <c r="L9" i="1" s="1"/>
  <c r="H8" i="1"/>
  <c r="E8" i="1"/>
  <c r="H7" i="1"/>
  <c r="E7" i="1"/>
  <c r="L7" i="1" s="1"/>
  <c r="H4" i="1"/>
  <c r="E4" i="1"/>
  <c r="H3" i="1"/>
  <c r="E3" i="1"/>
  <c r="L3" i="1" s="1"/>
  <c r="H2" i="1"/>
  <c r="E2" i="1"/>
  <c r="L2" i="1" l="1"/>
  <c r="L4" i="1"/>
  <c r="L8" i="1"/>
  <c r="L10" i="1"/>
  <c r="L12" i="1"/>
  <c r="L14" i="1"/>
  <c r="L16" i="1"/>
  <c r="L18" i="1"/>
  <c r="L20" i="1"/>
  <c r="L22" i="1"/>
  <c r="L27" i="1"/>
  <c r="L29" i="1"/>
  <c r="L31" i="1"/>
  <c r="L33" i="1"/>
  <c r="L35" i="1"/>
  <c r="L37" i="1"/>
  <c r="L39" i="1"/>
  <c r="L41" i="1"/>
  <c r="L43" i="1"/>
  <c r="L49" i="1"/>
  <c r="L51" i="1"/>
  <c r="L53" i="1"/>
  <c r="L55" i="1"/>
  <c r="L57" i="1"/>
  <c r="L59" i="1"/>
  <c r="L61" i="1"/>
  <c r="L63" i="1"/>
  <c r="L65" i="1"/>
  <c r="L67" i="1"/>
  <c r="L74" i="3"/>
  <c r="H70" i="1"/>
  <c r="E70" i="1"/>
  <c r="L70" i="1" s="1"/>
  <c r="I72" i="1"/>
  <c r="E46" i="1"/>
  <c r="C72" i="1"/>
  <c r="G72" i="1"/>
  <c r="F72" i="1"/>
  <c r="J72" i="1"/>
  <c r="K46" i="1"/>
  <c r="H46" i="1"/>
  <c r="D72" i="1"/>
  <c r="K24" i="1"/>
  <c r="H24" i="1"/>
  <c r="E24" i="1"/>
  <c r="L46" i="1" l="1"/>
  <c r="K72" i="1"/>
  <c r="E72" i="1"/>
  <c r="L24" i="1"/>
  <c r="H72" i="1"/>
  <c r="L72" i="1" l="1"/>
</calcChain>
</file>

<file path=xl/sharedStrings.xml><?xml version="1.0" encoding="utf-8"?>
<sst xmlns="http://schemas.openxmlformats.org/spreadsheetml/2006/main" count="128" uniqueCount="26">
  <si>
    <r>
      <t xml:space="preserve">TRASH RTE 51 </t>
    </r>
    <r>
      <rPr>
        <sz val="8"/>
        <rFont val="Arial"/>
        <family val="2"/>
      </rPr>
      <t>(TONS)</t>
    </r>
  </si>
  <si>
    <r>
      <t>TOTAL 51</t>
    </r>
    <r>
      <rPr>
        <b/>
        <sz val="8"/>
        <rFont val="Arial"/>
        <family val="2"/>
      </rPr>
      <t xml:space="preserve"> (TONS</t>
    </r>
    <r>
      <rPr>
        <b/>
        <sz val="10"/>
        <rFont val="Arial"/>
        <family val="2"/>
      </rPr>
      <t>)</t>
    </r>
  </si>
  <si>
    <r>
      <t xml:space="preserve">TRASH RTE 52 </t>
    </r>
    <r>
      <rPr>
        <sz val="8"/>
        <rFont val="Arial"/>
        <family val="2"/>
      </rPr>
      <t>(TONS)</t>
    </r>
  </si>
  <si>
    <r>
      <t xml:space="preserve">TOTAL 52 </t>
    </r>
    <r>
      <rPr>
        <b/>
        <sz val="8"/>
        <rFont val="Arial"/>
        <family val="2"/>
      </rPr>
      <t>(TONS)</t>
    </r>
  </si>
  <si>
    <r>
      <t xml:space="preserve">PAPER </t>
    </r>
    <r>
      <rPr>
        <b/>
        <sz val="10"/>
        <rFont val="Arial"/>
        <family val="2"/>
      </rPr>
      <t xml:space="preserve">341 </t>
    </r>
    <r>
      <rPr>
        <sz val="8"/>
        <rFont val="Arial"/>
        <family val="2"/>
      </rPr>
      <t>(LBS)</t>
    </r>
  </si>
  <si>
    <r>
      <t xml:space="preserve">COMINGLE </t>
    </r>
    <r>
      <rPr>
        <b/>
        <sz val="10"/>
        <rFont val="Arial"/>
        <family val="2"/>
      </rPr>
      <t>341</t>
    </r>
    <r>
      <rPr>
        <sz val="8"/>
        <rFont val="Arial"/>
        <family val="2"/>
      </rPr>
      <t>(LBS)</t>
    </r>
  </si>
  <si>
    <r>
      <t>RECYCLE TOTAL 341</t>
    </r>
    <r>
      <rPr>
        <b/>
        <sz val="8"/>
        <color indexed="10"/>
        <rFont val="Arial"/>
        <family val="2"/>
      </rPr>
      <t xml:space="preserve"> </t>
    </r>
    <r>
      <rPr>
        <b/>
        <sz val="8"/>
        <rFont val="Arial"/>
        <family val="2"/>
      </rPr>
      <t>(LBS)</t>
    </r>
  </si>
  <si>
    <t>TOTAL 1st QUARTER</t>
  </si>
  <si>
    <t>TOTAL 4th QUARTER</t>
  </si>
  <si>
    <t>TOTAL 3rd QUARTER</t>
  </si>
  <si>
    <t>TOTAL 2nd QUARTER</t>
  </si>
  <si>
    <t>January 2015 Total</t>
  </si>
  <si>
    <t>Februay 2015 Total</t>
  </si>
  <si>
    <t>March 2015 Total</t>
  </si>
  <si>
    <t>April 2015 Total</t>
  </si>
  <si>
    <t>May 2015 Total</t>
  </si>
  <si>
    <t>June 2015 Total</t>
  </si>
  <si>
    <r>
      <t xml:space="preserve">Single Stream </t>
    </r>
    <r>
      <rPr>
        <b/>
        <sz val="10"/>
        <rFont val="Arial"/>
        <family val="2"/>
      </rPr>
      <t xml:space="preserve">341 </t>
    </r>
    <r>
      <rPr>
        <sz val="8"/>
        <rFont val="Arial"/>
        <family val="2"/>
      </rPr>
      <t>(tons)</t>
    </r>
  </si>
  <si>
    <r>
      <t>RECYCLE TOTAL 341</t>
    </r>
    <r>
      <rPr>
        <b/>
        <sz val="8"/>
        <color indexed="10"/>
        <rFont val="Arial"/>
        <family val="2"/>
      </rPr>
      <t xml:space="preserve"> </t>
    </r>
    <r>
      <rPr>
        <b/>
        <sz val="8"/>
        <rFont val="Arial"/>
        <family val="2"/>
      </rPr>
      <t>(tons)</t>
    </r>
  </si>
  <si>
    <t>Trash Total for the Month</t>
  </si>
  <si>
    <t>July 2015 Total</t>
  </si>
  <si>
    <t>August 2015 Total</t>
  </si>
  <si>
    <t>September 2015 Total</t>
  </si>
  <si>
    <t>October 2015 Total</t>
  </si>
  <si>
    <t>November 2015 Total</t>
  </si>
  <si>
    <t>December 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</si>
</sst>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-yy;@"/>
  </numFmts>
  <fonts count="7" x14ac:knownFonts="1"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center" vertical="justify" wrapText="1"/>
    </xf>
    <xf numFmtId="0" fontId="1" fillId="2" borderId="0" xfId="0" applyFont="1" applyFill="1" applyAlignment="1">
      <alignment horizontal="center" vertical="justify" wrapText="1"/>
    </xf>
    <xf numFmtId="16" fontId="0" fillId="0" borderId="0" xfId="0" applyNumberFormat="1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center"/>
    </xf>
    <xf numFmtId="16" fontId="4" fillId="3" borderId="0" xfId="0" applyNumberFormat="1" applyFon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0" borderId="0" xfId="0" applyFont="1"/>
    <xf numFmtId="16" fontId="0" fillId="0" borderId="0" xfId="0" applyNumberFormat="1" applyFill="1"/>
    <xf numFmtId="0" fontId="0" fillId="0" borderId="0" xfId="0" applyFill="1"/>
    <xf numFmtId="0" fontId="4" fillId="0" borderId="0" xfId="0" applyFont="1" applyFill="1" applyAlignment="1">
      <alignment horizontal="center"/>
    </xf>
    <xf numFmtId="164" fontId="4" fillId="3" borderId="0" xfId="0" applyNumberFormat="1" applyFont="1" applyFill="1"/>
    <xf numFmtId="0" fontId="0" fillId="4" borderId="0" xfId="0" applyFill="1"/>
    <xf numFmtId="0" fontId="4" fillId="4" borderId="0" xfId="0" applyFont="1" applyFill="1" applyAlignment="1">
      <alignment horizontal="center"/>
    </xf>
    <xf numFmtId="0" fontId="4" fillId="4" borderId="0" xfId="0" applyFont="1" applyFill="1"/>
    <xf numFmtId="0" fontId="4" fillId="0" borderId="0" xfId="0" applyFont="1" applyFill="1"/>
    <xf numFmtId="0" fontId="2" fillId="0" borderId="0" xfId="0" applyFont="1"/>
    <xf numFmtId="0" fontId="0" fillId="5" borderId="0" xfId="0" applyFill="1" applyAlignment="1">
      <alignment horizontal="center"/>
    </xf>
    <xf numFmtId="0" fontId="6" fillId="0" borderId="0" xfId="0" applyFont="1"/>
    <xf numFmtId="0" fontId="6" fillId="6" borderId="0" xfId="0" applyFont="1" applyFill="1" applyAlignment="1">
      <alignment horizontal="center"/>
    </xf>
    <xf numFmtId="0" fontId="6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opLeftCell="A60" workbookViewId="0">
      <selection activeCell="L72" sqref="L72"/>
    </sheetView>
  </sheetViews>
  <sheetFormatPr defaultRowHeight="14.4" x14ac:dyDescent="0.3"/>
  <cols>
    <col min="1" max="1" width="23.44140625" customWidth="1"/>
    <col min="2" max="2" width="3.44140625" customWidth="1"/>
    <col min="3" max="3" width="9" customWidth="1"/>
    <col min="4" max="4" width="9.88671875" customWidth="1"/>
    <col min="5" max="5" width="10.33203125" customWidth="1"/>
    <col min="8" max="8" width="9.44140625" style="14" customWidth="1"/>
    <col min="10" max="10" width="10.6640625" customWidth="1"/>
    <col min="11" max="11" width="9.109375" style="14"/>
    <col min="256" max="256" width="23.44140625" customWidth="1"/>
    <col min="257" max="257" width="3.44140625" customWidth="1"/>
    <col min="258" max="258" width="9" customWidth="1"/>
    <col min="259" max="259" width="9.88671875" customWidth="1"/>
    <col min="260" max="260" width="10.33203125" customWidth="1"/>
    <col min="263" max="263" width="9.44140625" customWidth="1"/>
    <col min="265" max="265" width="10.6640625" customWidth="1"/>
    <col min="267" max="267" width="9" customWidth="1"/>
    <col min="512" max="512" width="23.44140625" customWidth="1"/>
    <col min="513" max="513" width="3.44140625" customWidth="1"/>
    <col min="514" max="514" width="9" customWidth="1"/>
    <col min="515" max="515" width="9.88671875" customWidth="1"/>
    <col min="516" max="516" width="10.33203125" customWidth="1"/>
    <col min="519" max="519" width="9.44140625" customWidth="1"/>
    <col min="521" max="521" width="10.6640625" customWidth="1"/>
    <col min="523" max="523" width="9" customWidth="1"/>
    <col min="768" max="768" width="23.44140625" customWidth="1"/>
    <col min="769" max="769" width="3.44140625" customWidth="1"/>
    <col min="770" max="770" width="9" customWidth="1"/>
    <col min="771" max="771" width="9.88671875" customWidth="1"/>
    <col min="772" max="772" width="10.33203125" customWidth="1"/>
    <col min="775" max="775" width="9.44140625" customWidth="1"/>
    <col min="777" max="777" width="10.6640625" customWidth="1"/>
    <col min="779" max="779" width="9" customWidth="1"/>
    <col min="1024" max="1024" width="23.44140625" customWidth="1"/>
    <col min="1025" max="1025" width="3.44140625" customWidth="1"/>
    <col min="1026" max="1026" width="9" customWidth="1"/>
    <col min="1027" max="1027" width="9.88671875" customWidth="1"/>
    <col min="1028" max="1028" width="10.33203125" customWidth="1"/>
    <col min="1031" max="1031" width="9.44140625" customWidth="1"/>
    <col min="1033" max="1033" width="10.6640625" customWidth="1"/>
    <col min="1035" max="1035" width="9" customWidth="1"/>
    <col min="1280" max="1280" width="23.44140625" customWidth="1"/>
    <col min="1281" max="1281" width="3.44140625" customWidth="1"/>
    <col min="1282" max="1282" width="9" customWidth="1"/>
    <col min="1283" max="1283" width="9.88671875" customWidth="1"/>
    <col min="1284" max="1284" width="10.33203125" customWidth="1"/>
    <col min="1287" max="1287" width="9.44140625" customWidth="1"/>
    <col min="1289" max="1289" width="10.6640625" customWidth="1"/>
    <col min="1291" max="1291" width="9" customWidth="1"/>
    <col min="1536" max="1536" width="23.44140625" customWidth="1"/>
    <col min="1537" max="1537" width="3.44140625" customWidth="1"/>
    <col min="1538" max="1538" width="9" customWidth="1"/>
    <col min="1539" max="1539" width="9.88671875" customWidth="1"/>
    <col min="1540" max="1540" width="10.33203125" customWidth="1"/>
    <col min="1543" max="1543" width="9.44140625" customWidth="1"/>
    <col min="1545" max="1545" width="10.6640625" customWidth="1"/>
    <col min="1547" max="1547" width="9" customWidth="1"/>
    <col min="1792" max="1792" width="23.44140625" customWidth="1"/>
    <col min="1793" max="1793" width="3.44140625" customWidth="1"/>
    <col min="1794" max="1794" width="9" customWidth="1"/>
    <col min="1795" max="1795" width="9.88671875" customWidth="1"/>
    <col min="1796" max="1796" width="10.33203125" customWidth="1"/>
    <col min="1799" max="1799" width="9.44140625" customWidth="1"/>
    <col min="1801" max="1801" width="10.6640625" customWidth="1"/>
    <col min="1803" max="1803" width="9" customWidth="1"/>
    <col min="2048" max="2048" width="23.44140625" customWidth="1"/>
    <col min="2049" max="2049" width="3.44140625" customWidth="1"/>
    <col min="2050" max="2050" width="9" customWidth="1"/>
    <col min="2051" max="2051" width="9.88671875" customWidth="1"/>
    <col min="2052" max="2052" width="10.33203125" customWidth="1"/>
    <col min="2055" max="2055" width="9.44140625" customWidth="1"/>
    <col min="2057" max="2057" width="10.6640625" customWidth="1"/>
    <col min="2059" max="2059" width="9" customWidth="1"/>
    <col min="2304" max="2304" width="23.44140625" customWidth="1"/>
    <col min="2305" max="2305" width="3.44140625" customWidth="1"/>
    <col min="2306" max="2306" width="9" customWidth="1"/>
    <col min="2307" max="2307" width="9.88671875" customWidth="1"/>
    <col min="2308" max="2308" width="10.33203125" customWidth="1"/>
    <col min="2311" max="2311" width="9.44140625" customWidth="1"/>
    <col min="2313" max="2313" width="10.6640625" customWidth="1"/>
    <col min="2315" max="2315" width="9" customWidth="1"/>
    <col min="2560" max="2560" width="23.44140625" customWidth="1"/>
    <col min="2561" max="2561" width="3.44140625" customWidth="1"/>
    <col min="2562" max="2562" width="9" customWidth="1"/>
    <col min="2563" max="2563" width="9.88671875" customWidth="1"/>
    <col min="2564" max="2564" width="10.33203125" customWidth="1"/>
    <col min="2567" max="2567" width="9.44140625" customWidth="1"/>
    <col min="2569" max="2569" width="10.6640625" customWidth="1"/>
    <col min="2571" max="2571" width="9" customWidth="1"/>
    <col min="2816" max="2816" width="23.44140625" customWidth="1"/>
    <col min="2817" max="2817" width="3.44140625" customWidth="1"/>
    <col min="2818" max="2818" width="9" customWidth="1"/>
    <col min="2819" max="2819" width="9.88671875" customWidth="1"/>
    <col min="2820" max="2820" width="10.33203125" customWidth="1"/>
    <col min="2823" max="2823" width="9.44140625" customWidth="1"/>
    <col min="2825" max="2825" width="10.6640625" customWidth="1"/>
    <col min="2827" max="2827" width="9" customWidth="1"/>
    <col min="3072" max="3072" width="23.44140625" customWidth="1"/>
    <col min="3073" max="3073" width="3.44140625" customWidth="1"/>
    <col min="3074" max="3074" width="9" customWidth="1"/>
    <col min="3075" max="3075" width="9.88671875" customWidth="1"/>
    <col min="3076" max="3076" width="10.33203125" customWidth="1"/>
    <col min="3079" max="3079" width="9.44140625" customWidth="1"/>
    <col min="3081" max="3081" width="10.6640625" customWidth="1"/>
    <col min="3083" max="3083" width="9" customWidth="1"/>
    <col min="3328" max="3328" width="23.44140625" customWidth="1"/>
    <col min="3329" max="3329" width="3.44140625" customWidth="1"/>
    <col min="3330" max="3330" width="9" customWidth="1"/>
    <col min="3331" max="3331" width="9.88671875" customWidth="1"/>
    <col min="3332" max="3332" width="10.33203125" customWidth="1"/>
    <col min="3335" max="3335" width="9.44140625" customWidth="1"/>
    <col min="3337" max="3337" width="10.6640625" customWidth="1"/>
    <col min="3339" max="3339" width="9" customWidth="1"/>
    <col min="3584" max="3584" width="23.44140625" customWidth="1"/>
    <col min="3585" max="3585" width="3.44140625" customWidth="1"/>
    <col min="3586" max="3586" width="9" customWidth="1"/>
    <col min="3587" max="3587" width="9.88671875" customWidth="1"/>
    <col min="3588" max="3588" width="10.33203125" customWidth="1"/>
    <col min="3591" max="3591" width="9.44140625" customWidth="1"/>
    <col min="3593" max="3593" width="10.6640625" customWidth="1"/>
    <col min="3595" max="3595" width="9" customWidth="1"/>
    <col min="3840" max="3840" width="23.44140625" customWidth="1"/>
    <col min="3841" max="3841" width="3.44140625" customWidth="1"/>
    <col min="3842" max="3842" width="9" customWidth="1"/>
    <col min="3843" max="3843" width="9.88671875" customWidth="1"/>
    <col min="3844" max="3844" width="10.33203125" customWidth="1"/>
    <col min="3847" max="3847" width="9.44140625" customWidth="1"/>
    <col min="3849" max="3849" width="10.6640625" customWidth="1"/>
    <col min="3851" max="3851" width="9" customWidth="1"/>
    <col min="4096" max="4096" width="23.44140625" customWidth="1"/>
    <col min="4097" max="4097" width="3.44140625" customWidth="1"/>
    <col min="4098" max="4098" width="9" customWidth="1"/>
    <col min="4099" max="4099" width="9.88671875" customWidth="1"/>
    <col min="4100" max="4100" width="10.33203125" customWidth="1"/>
    <col min="4103" max="4103" width="9.44140625" customWidth="1"/>
    <col min="4105" max="4105" width="10.6640625" customWidth="1"/>
    <col min="4107" max="4107" width="9" customWidth="1"/>
    <col min="4352" max="4352" width="23.44140625" customWidth="1"/>
    <col min="4353" max="4353" width="3.44140625" customWidth="1"/>
    <col min="4354" max="4354" width="9" customWidth="1"/>
    <col min="4355" max="4355" width="9.88671875" customWidth="1"/>
    <col min="4356" max="4356" width="10.33203125" customWidth="1"/>
    <col min="4359" max="4359" width="9.44140625" customWidth="1"/>
    <col min="4361" max="4361" width="10.6640625" customWidth="1"/>
    <col min="4363" max="4363" width="9" customWidth="1"/>
    <col min="4608" max="4608" width="23.44140625" customWidth="1"/>
    <col min="4609" max="4609" width="3.44140625" customWidth="1"/>
    <col min="4610" max="4610" width="9" customWidth="1"/>
    <col min="4611" max="4611" width="9.88671875" customWidth="1"/>
    <col min="4612" max="4612" width="10.33203125" customWidth="1"/>
    <col min="4615" max="4615" width="9.44140625" customWidth="1"/>
    <col min="4617" max="4617" width="10.6640625" customWidth="1"/>
    <col min="4619" max="4619" width="9" customWidth="1"/>
    <col min="4864" max="4864" width="23.44140625" customWidth="1"/>
    <col min="4865" max="4865" width="3.44140625" customWidth="1"/>
    <col min="4866" max="4866" width="9" customWidth="1"/>
    <col min="4867" max="4867" width="9.88671875" customWidth="1"/>
    <col min="4868" max="4868" width="10.33203125" customWidth="1"/>
    <col min="4871" max="4871" width="9.44140625" customWidth="1"/>
    <col min="4873" max="4873" width="10.6640625" customWidth="1"/>
    <col min="4875" max="4875" width="9" customWidth="1"/>
    <col min="5120" max="5120" width="23.44140625" customWidth="1"/>
    <col min="5121" max="5121" width="3.44140625" customWidth="1"/>
    <col min="5122" max="5122" width="9" customWidth="1"/>
    <col min="5123" max="5123" width="9.88671875" customWidth="1"/>
    <col min="5124" max="5124" width="10.33203125" customWidth="1"/>
    <col min="5127" max="5127" width="9.44140625" customWidth="1"/>
    <col min="5129" max="5129" width="10.6640625" customWidth="1"/>
    <col min="5131" max="5131" width="9" customWidth="1"/>
    <col min="5376" max="5376" width="23.44140625" customWidth="1"/>
    <col min="5377" max="5377" width="3.44140625" customWidth="1"/>
    <col min="5378" max="5378" width="9" customWidth="1"/>
    <col min="5379" max="5379" width="9.88671875" customWidth="1"/>
    <col min="5380" max="5380" width="10.33203125" customWidth="1"/>
    <col min="5383" max="5383" width="9.44140625" customWidth="1"/>
    <col min="5385" max="5385" width="10.6640625" customWidth="1"/>
    <col min="5387" max="5387" width="9" customWidth="1"/>
    <col min="5632" max="5632" width="23.44140625" customWidth="1"/>
    <col min="5633" max="5633" width="3.44140625" customWidth="1"/>
    <col min="5634" max="5634" width="9" customWidth="1"/>
    <col min="5635" max="5635" width="9.88671875" customWidth="1"/>
    <col min="5636" max="5636" width="10.33203125" customWidth="1"/>
    <col min="5639" max="5639" width="9.44140625" customWidth="1"/>
    <col min="5641" max="5641" width="10.6640625" customWidth="1"/>
    <col min="5643" max="5643" width="9" customWidth="1"/>
    <col min="5888" max="5888" width="23.44140625" customWidth="1"/>
    <col min="5889" max="5889" width="3.44140625" customWidth="1"/>
    <col min="5890" max="5890" width="9" customWidth="1"/>
    <col min="5891" max="5891" width="9.88671875" customWidth="1"/>
    <col min="5892" max="5892" width="10.33203125" customWidth="1"/>
    <col min="5895" max="5895" width="9.44140625" customWidth="1"/>
    <col min="5897" max="5897" width="10.6640625" customWidth="1"/>
    <col min="5899" max="5899" width="9" customWidth="1"/>
    <col min="6144" max="6144" width="23.44140625" customWidth="1"/>
    <col min="6145" max="6145" width="3.44140625" customWidth="1"/>
    <col min="6146" max="6146" width="9" customWidth="1"/>
    <col min="6147" max="6147" width="9.88671875" customWidth="1"/>
    <col min="6148" max="6148" width="10.33203125" customWidth="1"/>
    <col min="6151" max="6151" width="9.44140625" customWidth="1"/>
    <col min="6153" max="6153" width="10.6640625" customWidth="1"/>
    <col min="6155" max="6155" width="9" customWidth="1"/>
    <col min="6400" max="6400" width="23.44140625" customWidth="1"/>
    <col min="6401" max="6401" width="3.44140625" customWidth="1"/>
    <col min="6402" max="6402" width="9" customWidth="1"/>
    <col min="6403" max="6403" width="9.88671875" customWidth="1"/>
    <col min="6404" max="6404" width="10.33203125" customWidth="1"/>
    <col min="6407" max="6407" width="9.44140625" customWidth="1"/>
    <col min="6409" max="6409" width="10.6640625" customWidth="1"/>
    <col min="6411" max="6411" width="9" customWidth="1"/>
    <col min="6656" max="6656" width="23.44140625" customWidth="1"/>
    <col min="6657" max="6657" width="3.44140625" customWidth="1"/>
    <col min="6658" max="6658" width="9" customWidth="1"/>
    <col min="6659" max="6659" width="9.88671875" customWidth="1"/>
    <col min="6660" max="6660" width="10.33203125" customWidth="1"/>
    <col min="6663" max="6663" width="9.44140625" customWidth="1"/>
    <col min="6665" max="6665" width="10.6640625" customWidth="1"/>
    <col min="6667" max="6667" width="9" customWidth="1"/>
    <col min="6912" max="6912" width="23.44140625" customWidth="1"/>
    <col min="6913" max="6913" width="3.44140625" customWidth="1"/>
    <col min="6914" max="6914" width="9" customWidth="1"/>
    <col min="6915" max="6915" width="9.88671875" customWidth="1"/>
    <col min="6916" max="6916" width="10.33203125" customWidth="1"/>
    <col min="6919" max="6919" width="9.44140625" customWidth="1"/>
    <col min="6921" max="6921" width="10.6640625" customWidth="1"/>
    <col min="6923" max="6923" width="9" customWidth="1"/>
    <col min="7168" max="7168" width="23.44140625" customWidth="1"/>
    <col min="7169" max="7169" width="3.44140625" customWidth="1"/>
    <col min="7170" max="7170" width="9" customWidth="1"/>
    <col min="7171" max="7171" width="9.88671875" customWidth="1"/>
    <col min="7172" max="7172" width="10.33203125" customWidth="1"/>
    <col min="7175" max="7175" width="9.44140625" customWidth="1"/>
    <col min="7177" max="7177" width="10.6640625" customWidth="1"/>
    <col min="7179" max="7179" width="9" customWidth="1"/>
    <col min="7424" max="7424" width="23.44140625" customWidth="1"/>
    <col min="7425" max="7425" width="3.44140625" customWidth="1"/>
    <col min="7426" max="7426" width="9" customWidth="1"/>
    <col min="7427" max="7427" width="9.88671875" customWidth="1"/>
    <col min="7428" max="7428" width="10.33203125" customWidth="1"/>
    <col min="7431" max="7431" width="9.44140625" customWidth="1"/>
    <col min="7433" max="7433" width="10.6640625" customWidth="1"/>
    <col min="7435" max="7435" width="9" customWidth="1"/>
    <col min="7680" max="7680" width="23.44140625" customWidth="1"/>
    <col min="7681" max="7681" width="3.44140625" customWidth="1"/>
    <col min="7682" max="7682" width="9" customWidth="1"/>
    <col min="7683" max="7683" width="9.88671875" customWidth="1"/>
    <col min="7684" max="7684" width="10.33203125" customWidth="1"/>
    <col min="7687" max="7687" width="9.44140625" customWidth="1"/>
    <col min="7689" max="7689" width="10.6640625" customWidth="1"/>
    <col min="7691" max="7691" width="9" customWidth="1"/>
    <col min="7936" max="7936" width="23.44140625" customWidth="1"/>
    <col min="7937" max="7937" width="3.44140625" customWidth="1"/>
    <col min="7938" max="7938" width="9" customWidth="1"/>
    <col min="7939" max="7939" width="9.88671875" customWidth="1"/>
    <col min="7940" max="7940" width="10.33203125" customWidth="1"/>
    <col min="7943" max="7943" width="9.44140625" customWidth="1"/>
    <col min="7945" max="7945" width="10.6640625" customWidth="1"/>
    <col min="7947" max="7947" width="9" customWidth="1"/>
    <col min="8192" max="8192" width="23.44140625" customWidth="1"/>
    <col min="8193" max="8193" width="3.44140625" customWidth="1"/>
    <col min="8194" max="8194" width="9" customWidth="1"/>
    <col min="8195" max="8195" width="9.88671875" customWidth="1"/>
    <col min="8196" max="8196" width="10.33203125" customWidth="1"/>
    <col min="8199" max="8199" width="9.44140625" customWidth="1"/>
    <col min="8201" max="8201" width="10.6640625" customWidth="1"/>
    <col min="8203" max="8203" width="9" customWidth="1"/>
    <col min="8448" max="8448" width="23.44140625" customWidth="1"/>
    <col min="8449" max="8449" width="3.44140625" customWidth="1"/>
    <col min="8450" max="8450" width="9" customWidth="1"/>
    <col min="8451" max="8451" width="9.88671875" customWidth="1"/>
    <col min="8452" max="8452" width="10.33203125" customWidth="1"/>
    <col min="8455" max="8455" width="9.44140625" customWidth="1"/>
    <col min="8457" max="8457" width="10.6640625" customWidth="1"/>
    <col min="8459" max="8459" width="9" customWidth="1"/>
    <col min="8704" max="8704" width="23.44140625" customWidth="1"/>
    <col min="8705" max="8705" width="3.44140625" customWidth="1"/>
    <col min="8706" max="8706" width="9" customWidth="1"/>
    <col min="8707" max="8707" width="9.88671875" customWidth="1"/>
    <col min="8708" max="8708" width="10.33203125" customWidth="1"/>
    <col min="8711" max="8711" width="9.44140625" customWidth="1"/>
    <col min="8713" max="8713" width="10.6640625" customWidth="1"/>
    <col min="8715" max="8715" width="9" customWidth="1"/>
    <col min="8960" max="8960" width="23.44140625" customWidth="1"/>
    <col min="8961" max="8961" width="3.44140625" customWidth="1"/>
    <col min="8962" max="8962" width="9" customWidth="1"/>
    <col min="8963" max="8963" width="9.88671875" customWidth="1"/>
    <col min="8964" max="8964" width="10.33203125" customWidth="1"/>
    <col min="8967" max="8967" width="9.44140625" customWidth="1"/>
    <col min="8969" max="8969" width="10.6640625" customWidth="1"/>
    <col min="8971" max="8971" width="9" customWidth="1"/>
    <col min="9216" max="9216" width="23.44140625" customWidth="1"/>
    <col min="9217" max="9217" width="3.44140625" customWidth="1"/>
    <col min="9218" max="9218" width="9" customWidth="1"/>
    <col min="9219" max="9219" width="9.88671875" customWidth="1"/>
    <col min="9220" max="9220" width="10.33203125" customWidth="1"/>
    <col min="9223" max="9223" width="9.44140625" customWidth="1"/>
    <col min="9225" max="9225" width="10.6640625" customWidth="1"/>
    <col min="9227" max="9227" width="9" customWidth="1"/>
    <col min="9472" max="9472" width="23.44140625" customWidth="1"/>
    <col min="9473" max="9473" width="3.44140625" customWidth="1"/>
    <col min="9474" max="9474" width="9" customWidth="1"/>
    <col min="9475" max="9475" width="9.88671875" customWidth="1"/>
    <col min="9476" max="9476" width="10.33203125" customWidth="1"/>
    <col min="9479" max="9479" width="9.44140625" customWidth="1"/>
    <col min="9481" max="9481" width="10.6640625" customWidth="1"/>
    <col min="9483" max="9483" width="9" customWidth="1"/>
    <col min="9728" max="9728" width="23.44140625" customWidth="1"/>
    <col min="9729" max="9729" width="3.44140625" customWidth="1"/>
    <col min="9730" max="9730" width="9" customWidth="1"/>
    <col min="9731" max="9731" width="9.88671875" customWidth="1"/>
    <col min="9732" max="9732" width="10.33203125" customWidth="1"/>
    <col min="9735" max="9735" width="9.44140625" customWidth="1"/>
    <col min="9737" max="9737" width="10.6640625" customWidth="1"/>
    <col min="9739" max="9739" width="9" customWidth="1"/>
    <col min="9984" max="9984" width="23.44140625" customWidth="1"/>
    <col min="9985" max="9985" width="3.44140625" customWidth="1"/>
    <col min="9986" max="9986" width="9" customWidth="1"/>
    <col min="9987" max="9987" width="9.88671875" customWidth="1"/>
    <col min="9988" max="9988" width="10.33203125" customWidth="1"/>
    <col min="9991" max="9991" width="9.44140625" customWidth="1"/>
    <col min="9993" max="9993" width="10.6640625" customWidth="1"/>
    <col min="9995" max="9995" width="9" customWidth="1"/>
    <col min="10240" max="10240" width="23.44140625" customWidth="1"/>
    <col min="10241" max="10241" width="3.44140625" customWidth="1"/>
    <col min="10242" max="10242" width="9" customWidth="1"/>
    <col min="10243" max="10243" width="9.88671875" customWidth="1"/>
    <col min="10244" max="10244" width="10.33203125" customWidth="1"/>
    <col min="10247" max="10247" width="9.44140625" customWidth="1"/>
    <col min="10249" max="10249" width="10.6640625" customWidth="1"/>
    <col min="10251" max="10251" width="9" customWidth="1"/>
    <col min="10496" max="10496" width="23.44140625" customWidth="1"/>
    <col min="10497" max="10497" width="3.44140625" customWidth="1"/>
    <col min="10498" max="10498" width="9" customWidth="1"/>
    <col min="10499" max="10499" width="9.88671875" customWidth="1"/>
    <col min="10500" max="10500" width="10.33203125" customWidth="1"/>
    <col min="10503" max="10503" width="9.44140625" customWidth="1"/>
    <col min="10505" max="10505" width="10.6640625" customWidth="1"/>
    <col min="10507" max="10507" width="9" customWidth="1"/>
    <col min="10752" max="10752" width="23.44140625" customWidth="1"/>
    <col min="10753" max="10753" width="3.44140625" customWidth="1"/>
    <col min="10754" max="10754" width="9" customWidth="1"/>
    <col min="10755" max="10755" width="9.88671875" customWidth="1"/>
    <col min="10756" max="10756" width="10.33203125" customWidth="1"/>
    <col min="10759" max="10759" width="9.44140625" customWidth="1"/>
    <col min="10761" max="10761" width="10.6640625" customWidth="1"/>
    <col min="10763" max="10763" width="9" customWidth="1"/>
    <col min="11008" max="11008" width="23.44140625" customWidth="1"/>
    <col min="11009" max="11009" width="3.44140625" customWidth="1"/>
    <col min="11010" max="11010" width="9" customWidth="1"/>
    <col min="11011" max="11011" width="9.88671875" customWidth="1"/>
    <col min="11012" max="11012" width="10.33203125" customWidth="1"/>
    <col min="11015" max="11015" width="9.44140625" customWidth="1"/>
    <col min="11017" max="11017" width="10.6640625" customWidth="1"/>
    <col min="11019" max="11019" width="9" customWidth="1"/>
    <col min="11264" max="11264" width="23.44140625" customWidth="1"/>
    <col min="11265" max="11265" width="3.44140625" customWidth="1"/>
    <col min="11266" max="11266" width="9" customWidth="1"/>
    <col min="11267" max="11267" width="9.88671875" customWidth="1"/>
    <col min="11268" max="11268" width="10.33203125" customWidth="1"/>
    <col min="11271" max="11271" width="9.44140625" customWidth="1"/>
    <col min="11273" max="11273" width="10.6640625" customWidth="1"/>
    <col min="11275" max="11275" width="9" customWidth="1"/>
    <col min="11520" max="11520" width="23.44140625" customWidth="1"/>
    <col min="11521" max="11521" width="3.44140625" customWidth="1"/>
    <col min="11522" max="11522" width="9" customWidth="1"/>
    <col min="11523" max="11523" width="9.88671875" customWidth="1"/>
    <col min="11524" max="11524" width="10.33203125" customWidth="1"/>
    <col min="11527" max="11527" width="9.44140625" customWidth="1"/>
    <col min="11529" max="11529" width="10.6640625" customWidth="1"/>
    <col min="11531" max="11531" width="9" customWidth="1"/>
    <col min="11776" max="11776" width="23.44140625" customWidth="1"/>
    <col min="11777" max="11777" width="3.44140625" customWidth="1"/>
    <col min="11778" max="11778" width="9" customWidth="1"/>
    <col min="11779" max="11779" width="9.88671875" customWidth="1"/>
    <col min="11780" max="11780" width="10.33203125" customWidth="1"/>
    <col min="11783" max="11783" width="9.44140625" customWidth="1"/>
    <col min="11785" max="11785" width="10.6640625" customWidth="1"/>
    <col min="11787" max="11787" width="9" customWidth="1"/>
    <col min="12032" max="12032" width="23.44140625" customWidth="1"/>
    <col min="12033" max="12033" width="3.44140625" customWidth="1"/>
    <col min="12034" max="12034" width="9" customWidth="1"/>
    <col min="12035" max="12035" width="9.88671875" customWidth="1"/>
    <col min="12036" max="12036" width="10.33203125" customWidth="1"/>
    <col min="12039" max="12039" width="9.44140625" customWidth="1"/>
    <col min="12041" max="12041" width="10.6640625" customWidth="1"/>
    <col min="12043" max="12043" width="9" customWidth="1"/>
    <col min="12288" max="12288" width="23.44140625" customWidth="1"/>
    <col min="12289" max="12289" width="3.44140625" customWidth="1"/>
    <col min="12290" max="12290" width="9" customWidth="1"/>
    <col min="12291" max="12291" width="9.88671875" customWidth="1"/>
    <col min="12292" max="12292" width="10.33203125" customWidth="1"/>
    <col min="12295" max="12295" width="9.44140625" customWidth="1"/>
    <col min="12297" max="12297" width="10.6640625" customWidth="1"/>
    <col min="12299" max="12299" width="9" customWidth="1"/>
    <col min="12544" max="12544" width="23.44140625" customWidth="1"/>
    <col min="12545" max="12545" width="3.44140625" customWidth="1"/>
    <col min="12546" max="12546" width="9" customWidth="1"/>
    <col min="12547" max="12547" width="9.88671875" customWidth="1"/>
    <col min="12548" max="12548" width="10.33203125" customWidth="1"/>
    <col min="12551" max="12551" width="9.44140625" customWidth="1"/>
    <col min="12553" max="12553" width="10.6640625" customWidth="1"/>
    <col min="12555" max="12555" width="9" customWidth="1"/>
    <col min="12800" max="12800" width="23.44140625" customWidth="1"/>
    <col min="12801" max="12801" width="3.44140625" customWidth="1"/>
    <col min="12802" max="12802" width="9" customWidth="1"/>
    <col min="12803" max="12803" width="9.88671875" customWidth="1"/>
    <col min="12804" max="12804" width="10.33203125" customWidth="1"/>
    <col min="12807" max="12807" width="9.44140625" customWidth="1"/>
    <col min="12809" max="12809" width="10.6640625" customWidth="1"/>
    <col min="12811" max="12811" width="9" customWidth="1"/>
    <col min="13056" max="13056" width="23.44140625" customWidth="1"/>
    <col min="13057" max="13057" width="3.44140625" customWidth="1"/>
    <col min="13058" max="13058" width="9" customWidth="1"/>
    <col min="13059" max="13059" width="9.88671875" customWidth="1"/>
    <col min="13060" max="13060" width="10.33203125" customWidth="1"/>
    <col min="13063" max="13063" width="9.44140625" customWidth="1"/>
    <col min="13065" max="13065" width="10.6640625" customWidth="1"/>
    <col min="13067" max="13067" width="9" customWidth="1"/>
    <col min="13312" max="13312" width="23.44140625" customWidth="1"/>
    <col min="13313" max="13313" width="3.44140625" customWidth="1"/>
    <col min="13314" max="13314" width="9" customWidth="1"/>
    <col min="13315" max="13315" width="9.88671875" customWidth="1"/>
    <col min="13316" max="13316" width="10.33203125" customWidth="1"/>
    <col min="13319" max="13319" width="9.44140625" customWidth="1"/>
    <col min="13321" max="13321" width="10.6640625" customWidth="1"/>
    <col min="13323" max="13323" width="9" customWidth="1"/>
    <col min="13568" max="13568" width="23.44140625" customWidth="1"/>
    <col min="13569" max="13569" width="3.44140625" customWidth="1"/>
    <col min="13570" max="13570" width="9" customWidth="1"/>
    <col min="13571" max="13571" width="9.88671875" customWidth="1"/>
    <col min="13572" max="13572" width="10.33203125" customWidth="1"/>
    <col min="13575" max="13575" width="9.44140625" customWidth="1"/>
    <col min="13577" max="13577" width="10.6640625" customWidth="1"/>
    <col min="13579" max="13579" width="9" customWidth="1"/>
    <col min="13824" max="13824" width="23.44140625" customWidth="1"/>
    <col min="13825" max="13825" width="3.44140625" customWidth="1"/>
    <col min="13826" max="13826" width="9" customWidth="1"/>
    <col min="13827" max="13827" width="9.88671875" customWidth="1"/>
    <col min="13828" max="13828" width="10.33203125" customWidth="1"/>
    <col min="13831" max="13831" width="9.44140625" customWidth="1"/>
    <col min="13833" max="13833" width="10.6640625" customWidth="1"/>
    <col min="13835" max="13835" width="9" customWidth="1"/>
    <col min="14080" max="14080" width="23.44140625" customWidth="1"/>
    <col min="14081" max="14081" width="3.44140625" customWidth="1"/>
    <col min="14082" max="14082" width="9" customWidth="1"/>
    <col min="14083" max="14083" width="9.88671875" customWidth="1"/>
    <col min="14084" max="14084" width="10.33203125" customWidth="1"/>
    <col min="14087" max="14087" width="9.44140625" customWidth="1"/>
    <col min="14089" max="14089" width="10.6640625" customWidth="1"/>
    <col min="14091" max="14091" width="9" customWidth="1"/>
    <col min="14336" max="14336" width="23.44140625" customWidth="1"/>
    <col min="14337" max="14337" width="3.44140625" customWidth="1"/>
    <col min="14338" max="14338" width="9" customWidth="1"/>
    <col min="14339" max="14339" width="9.88671875" customWidth="1"/>
    <col min="14340" max="14340" width="10.33203125" customWidth="1"/>
    <col min="14343" max="14343" width="9.44140625" customWidth="1"/>
    <col min="14345" max="14345" width="10.6640625" customWidth="1"/>
    <col min="14347" max="14347" width="9" customWidth="1"/>
    <col min="14592" max="14592" width="23.44140625" customWidth="1"/>
    <col min="14593" max="14593" width="3.44140625" customWidth="1"/>
    <col min="14594" max="14594" width="9" customWidth="1"/>
    <col min="14595" max="14595" width="9.88671875" customWidth="1"/>
    <col min="14596" max="14596" width="10.33203125" customWidth="1"/>
    <col min="14599" max="14599" width="9.44140625" customWidth="1"/>
    <col min="14601" max="14601" width="10.6640625" customWidth="1"/>
    <col min="14603" max="14603" width="9" customWidth="1"/>
    <col min="14848" max="14848" width="23.44140625" customWidth="1"/>
    <col min="14849" max="14849" width="3.44140625" customWidth="1"/>
    <col min="14850" max="14850" width="9" customWidth="1"/>
    <col min="14851" max="14851" width="9.88671875" customWidth="1"/>
    <col min="14852" max="14852" width="10.33203125" customWidth="1"/>
    <col min="14855" max="14855" width="9.44140625" customWidth="1"/>
    <col min="14857" max="14857" width="10.6640625" customWidth="1"/>
    <col min="14859" max="14859" width="9" customWidth="1"/>
    <col min="15104" max="15104" width="23.44140625" customWidth="1"/>
    <col min="15105" max="15105" width="3.44140625" customWidth="1"/>
    <col min="15106" max="15106" width="9" customWidth="1"/>
    <col min="15107" max="15107" width="9.88671875" customWidth="1"/>
    <col min="15108" max="15108" width="10.33203125" customWidth="1"/>
    <col min="15111" max="15111" width="9.44140625" customWidth="1"/>
    <col min="15113" max="15113" width="10.6640625" customWidth="1"/>
    <col min="15115" max="15115" width="9" customWidth="1"/>
    <col min="15360" max="15360" width="23.44140625" customWidth="1"/>
    <col min="15361" max="15361" width="3.44140625" customWidth="1"/>
    <col min="15362" max="15362" width="9" customWidth="1"/>
    <col min="15363" max="15363" width="9.88671875" customWidth="1"/>
    <col min="15364" max="15364" width="10.33203125" customWidth="1"/>
    <col min="15367" max="15367" width="9.44140625" customWidth="1"/>
    <col min="15369" max="15369" width="10.6640625" customWidth="1"/>
    <col min="15371" max="15371" width="9" customWidth="1"/>
    <col min="15616" max="15616" width="23.44140625" customWidth="1"/>
    <col min="15617" max="15617" width="3.44140625" customWidth="1"/>
    <col min="15618" max="15618" width="9" customWidth="1"/>
    <col min="15619" max="15619" width="9.88671875" customWidth="1"/>
    <col min="15620" max="15620" width="10.33203125" customWidth="1"/>
    <col min="15623" max="15623" width="9.44140625" customWidth="1"/>
    <col min="15625" max="15625" width="10.6640625" customWidth="1"/>
    <col min="15627" max="15627" width="9" customWidth="1"/>
    <col min="15872" max="15872" width="23.44140625" customWidth="1"/>
    <col min="15873" max="15873" width="3.44140625" customWidth="1"/>
    <col min="15874" max="15874" width="9" customWidth="1"/>
    <col min="15875" max="15875" width="9.88671875" customWidth="1"/>
    <col min="15876" max="15876" width="10.33203125" customWidth="1"/>
    <col min="15879" max="15879" width="9.44140625" customWidth="1"/>
    <col min="15881" max="15881" width="10.6640625" customWidth="1"/>
    <col min="15883" max="15883" width="9" customWidth="1"/>
    <col min="16128" max="16128" width="23.44140625" customWidth="1"/>
    <col min="16129" max="16129" width="3.44140625" customWidth="1"/>
    <col min="16130" max="16130" width="9" customWidth="1"/>
    <col min="16131" max="16131" width="9.88671875" customWidth="1"/>
    <col min="16132" max="16132" width="10.33203125" customWidth="1"/>
    <col min="16135" max="16135" width="9.44140625" customWidth="1"/>
    <col min="16137" max="16137" width="10.6640625" customWidth="1"/>
    <col min="16139" max="16139" width="9" customWidth="1"/>
  </cols>
  <sheetData>
    <row r="1" spans="1:12" ht="52.8" x14ac:dyDescent="0.3">
      <c r="C1" s="1" t="s">
        <v>0</v>
      </c>
      <c r="D1" s="1" t="s">
        <v>0</v>
      </c>
      <c r="E1" s="2" t="s">
        <v>1</v>
      </c>
      <c r="F1" s="1" t="s">
        <v>2</v>
      </c>
      <c r="G1" s="1" t="s">
        <v>2</v>
      </c>
      <c r="H1" s="2" t="s">
        <v>3</v>
      </c>
      <c r="I1" s="1" t="s">
        <v>4</v>
      </c>
      <c r="J1" s="1" t="s">
        <v>5</v>
      </c>
      <c r="K1" s="1" t="s">
        <v>6</v>
      </c>
      <c r="L1" s="1" t="s">
        <v>19</v>
      </c>
    </row>
    <row r="2" spans="1:12" x14ac:dyDescent="0.3">
      <c r="A2" s="3">
        <v>42005</v>
      </c>
      <c r="C2" s="4">
        <v>10.26</v>
      </c>
      <c r="D2" s="4">
        <v>9.4600000000000009</v>
      </c>
      <c r="E2" s="5">
        <f t="shared" ref="E2:E22" si="0">SUM(C2:D2)</f>
        <v>19.72</v>
      </c>
      <c r="F2" s="4">
        <v>10.1</v>
      </c>
      <c r="G2" s="4">
        <v>1.84</v>
      </c>
      <c r="H2" s="5">
        <f t="shared" ref="H2:H22" si="1">SUM(F2:G2)</f>
        <v>11.94</v>
      </c>
      <c r="I2" s="4">
        <v>1.2</v>
      </c>
      <c r="J2" s="4">
        <v>1.07</v>
      </c>
      <c r="K2" s="6">
        <f>SUM(I2:J2)</f>
        <v>2.27</v>
      </c>
      <c r="L2" s="25">
        <f t="shared" ref="L2:L23" si="2">SUM(E2,H2)</f>
        <v>31.659999999999997</v>
      </c>
    </row>
    <row r="3" spans="1:12" x14ac:dyDescent="0.3">
      <c r="A3" s="3">
        <v>42006</v>
      </c>
      <c r="C3" s="4">
        <v>7.21</v>
      </c>
      <c r="D3" s="4">
        <v>8.25</v>
      </c>
      <c r="E3" s="5">
        <f>SUM(C3:D3)</f>
        <v>15.46</v>
      </c>
      <c r="F3" s="4">
        <v>7.52</v>
      </c>
      <c r="G3" s="4">
        <v>0</v>
      </c>
      <c r="H3" s="5">
        <f t="shared" si="1"/>
        <v>7.52</v>
      </c>
      <c r="I3" s="4">
        <v>2.25</v>
      </c>
      <c r="J3" s="7">
        <v>1.25</v>
      </c>
      <c r="K3" s="6">
        <f t="shared" ref="K3:K23" si="3">SUM(I3:J3)</f>
        <v>3.5</v>
      </c>
      <c r="L3" s="25">
        <f t="shared" si="2"/>
        <v>22.98</v>
      </c>
    </row>
    <row r="4" spans="1:12" x14ac:dyDescent="0.3">
      <c r="A4" s="3">
        <v>42009</v>
      </c>
      <c r="C4" s="4">
        <v>9.25</v>
      </c>
      <c r="D4" s="4">
        <v>8.56</v>
      </c>
      <c r="E4" s="5">
        <f t="shared" si="0"/>
        <v>17.810000000000002</v>
      </c>
      <c r="F4" s="4">
        <v>7.78</v>
      </c>
      <c r="G4" s="4">
        <v>7.25</v>
      </c>
      <c r="H4" s="5">
        <f t="shared" si="1"/>
        <v>15.030000000000001</v>
      </c>
      <c r="I4" s="4">
        <v>1.75</v>
      </c>
      <c r="J4" s="7">
        <v>1.2</v>
      </c>
      <c r="K4" s="6">
        <f t="shared" si="3"/>
        <v>2.95</v>
      </c>
      <c r="L4" s="27">
        <f t="shared" si="2"/>
        <v>32.840000000000003</v>
      </c>
    </row>
    <row r="5" spans="1:12" x14ac:dyDescent="0.3">
      <c r="A5" s="3">
        <v>42010</v>
      </c>
      <c r="C5" s="4">
        <v>8.83</v>
      </c>
      <c r="D5" s="4">
        <v>5.95</v>
      </c>
      <c r="E5" s="5">
        <f t="shared" ref="E5" si="4">SUM(C5:D5)</f>
        <v>14.780000000000001</v>
      </c>
      <c r="F5" s="4">
        <v>6.93</v>
      </c>
      <c r="G5" s="4">
        <v>5.47</v>
      </c>
      <c r="H5" s="5">
        <f t="shared" ref="H5:H6" si="5">SUM(F5:G5)</f>
        <v>12.399999999999999</v>
      </c>
      <c r="I5" s="4">
        <v>1.81</v>
      </c>
      <c r="J5" s="4">
        <v>1.1499999999999999</v>
      </c>
      <c r="K5" s="6">
        <f t="shared" si="3"/>
        <v>2.96</v>
      </c>
      <c r="L5" s="27">
        <f t="shared" si="2"/>
        <v>27.18</v>
      </c>
    </row>
    <row r="6" spans="1:12" x14ac:dyDescent="0.3">
      <c r="A6" s="3">
        <v>42011</v>
      </c>
      <c r="C6" s="4">
        <v>7.45</v>
      </c>
      <c r="D6" s="4">
        <v>3.87</v>
      </c>
      <c r="E6" s="5">
        <f>SUM(C6:D6)</f>
        <v>11.32</v>
      </c>
      <c r="F6" s="4">
        <v>7.23</v>
      </c>
      <c r="G6" s="4">
        <v>2.8</v>
      </c>
      <c r="H6" s="5">
        <f t="shared" si="5"/>
        <v>10.030000000000001</v>
      </c>
      <c r="I6" s="4">
        <v>1.92</v>
      </c>
      <c r="J6" s="7">
        <v>1.06</v>
      </c>
      <c r="K6" s="6">
        <f t="shared" si="3"/>
        <v>2.98</v>
      </c>
      <c r="L6" s="27">
        <f t="shared" si="2"/>
        <v>21.35</v>
      </c>
    </row>
    <row r="7" spans="1:12" x14ac:dyDescent="0.3">
      <c r="A7" s="3">
        <v>42012</v>
      </c>
      <c r="C7" s="4">
        <v>9.93</v>
      </c>
      <c r="D7" s="4">
        <f>2.5+8.27</f>
        <v>10.77</v>
      </c>
      <c r="E7" s="5">
        <f t="shared" si="0"/>
        <v>20.7</v>
      </c>
      <c r="F7" s="4">
        <v>3.29</v>
      </c>
      <c r="G7" s="4">
        <v>0</v>
      </c>
      <c r="H7" s="5">
        <f t="shared" si="1"/>
        <v>3.29</v>
      </c>
      <c r="I7" s="8">
        <v>0.97</v>
      </c>
      <c r="J7" s="4">
        <v>0.56000000000000005</v>
      </c>
      <c r="K7" s="6">
        <f t="shared" si="3"/>
        <v>1.53</v>
      </c>
      <c r="L7" s="27">
        <f t="shared" si="2"/>
        <v>23.99</v>
      </c>
    </row>
    <row r="8" spans="1:12" x14ac:dyDescent="0.3">
      <c r="A8" s="3">
        <v>42013</v>
      </c>
      <c r="C8" s="4">
        <v>6.39</v>
      </c>
      <c r="D8" s="4">
        <v>8.1</v>
      </c>
      <c r="E8" s="5">
        <f>SUM(C8:D8)</f>
        <v>14.489999999999998</v>
      </c>
      <c r="F8" s="4">
        <v>8.18</v>
      </c>
      <c r="G8" s="4">
        <v>0</v>
      </c>
      <c r="H8" s="5">
        <f t="shared" si="1"/>
        <v>8.18</v>
      </c>
      <c r="I8" s="4">
        <v>1.86</v>
      </c>
      <c r="J8" s="4">
        <v>0.97</v>
      </c>
      <c r="K8" s="6">
        <f t="shared" si="3"/>
        <v>2.83</v>
      </c>
      <c r="L8" s="27">
        <f t="shared" si="2"/>
        <v>22.669999999999998</v>
      </c>
    </row>
    <row r="9" spans="1:12" x14ac:dyDescent="0.3">
      <c r="A9" s="3">
        <v>42016</v>
      </c>
      <c r="C9" s="4">
        <v>6.87</v>
      </c>
      <c r="D9" s="4">
        <v>8.1300000000000008</v>
      </c>
      <c r="E9" s="5">
        <f t="shared" si="0"/>
        <v>15</v>
      </c>
      <c r="F9" s="4">
        <v>7.56</v>
      </c>
      <c r="G9" s="4">
        <v>9.39</v>
      </c>
      <c r="H9" s="5">
        <f t="shared" si="1"/>
        <v>16.95</v>
      </c>
      <c r="I9" s="4">
        <v>1.82</v>
      </c>
      <c r="J9" s="4">
        <v>1.0900000000000001</v>
      </c>
      <c r="K9" s="6">
        <f t="shared" si="3"/>
        <v>2.91</v>
      </c>
      <c r="L9" s="25">
        <f t="shared" si="2"/>
        <v>31.95</v>
      </c>
    </row>
    <row r="10" spans="1:12" x14ac:dyDescent="0.3">
      <c r="A10" s="3">
        <v>42017</v>
      </c>
      <c r="C10" s="4">
        <v>7.26</v>
      </c>
      <c r="D10" s="4">
        <v>2.59</v>
      </c>
      <c r="E10" s="5">
        <f>SUM(C10:D10)</f>
        <v>9.85</v>
      </c>
      <c r="F10" s="4">
        <v>10.220000000000001</v>
      </c>
      <c r="G10" s="4">
        <v>0</v>
      </c>
      <c r="H10" s="5">
        <f t="shared" si="1"/>
        <v>10.220000000000001</v>
      </c>
      <c r="I10" s="4">
        <v>2.85</v>
      </c>
      <c r="J10" s="4">
        <v>1.48</v>
      </c>
      <c r="K10" s="6">
        <f t="shared" si="3"/>
        <v>4.33</v>
      </c>
      <c r="L10" s="25">
        <f t="shared" si="2"/>
        <v>20.07</v>
      </c>
    </row>
    <row r="11" spans="1:12" x14ac:dyDescent="0.3">
      <c r="A11" s="3">
        <v>42018</v>
      </c>
      <c r="C11" s="4">
        <v>6.51</v>
      </c>
      <c r="D11" s="4">
        <v>6.06</v>
      </c>
      <c r="E11" s="5">
        <f t="shared" si="0"/>
        <v>12.57</v>
      </c>
      <c r="F11" s="4">
        <v>6.84</v>
      </c>
      <c r="G11" s="4">
        <v>5.99</v>
      </c>
      <c r="H11" s="5">
        <f>SUM(F11:G11)</f>
        <v>12.83</v>
      </c>
      <c r="I11" s="4">
        <v>1.48</v>
      </c>
      <c r="J11" s="4">
        <v>1.04</v>
      </c>
      <c r="K11" s="6">
        <f t="shared" si="3"/>
        <v>2.52</v>
      </c>
      <c r="L11" s="25">
        <f t="shared" si="2"/>
        <v>25.4</v>
      </c>
    </row>
    <row r="12" spans="1:12" x14ac:dyDescent="0.3">
      <c r="A12" s="3">
        <v>42019</v>
      </c>
      <c r="C12" s="4">
        <v>6.79</v>
      </c>
      <c r="D12" s="4">
        <v>4.26</v>
      </c>
      <c r="E12" s="5">
        <f>SUM(C12:D12)</f>
        <v>11.05</v>
      </c>
      <c r="F12" s="4">
        <v>7.1</v>
      </c>
      <c r="G12" s="4">
        <v>6.25</v>
      </c>
      <c r="H12" s="5">
        <f t="shared" si="1"/>
        <v>13.35</v>
      </c>
      <c r="I12" s="4">
        <v>1.2</v>
      </c>
      <c r="J12" s="4">
        <v>1.0900000000000001</v>
      </c>
      <c r="K12" s="6">
        <f t="shared" si="3"/>
        <v>2.29</v>
      </c>
      <c r="L12" s="25">
        <f t="shared" si="2"/>
        <v>24.4</v>
      </c>
    </row>
    <row r="13" spans="1:12" x14ac:dyDescent="0.3">
      <c r="A13" s="3">
        <v>42020</v>
      </c>
      <c r="C13" s="4">
        <v>8.23</v>
      </c>
      <c r="D13" s="4">
        <v>0</v>
      </c>
      <c r="E13" s="5">
        <f t="shared" si="0"/>
        <v>8.23</v>
      </c>
      <c r="F13" s="4">
        <v>11.12</v>
      </c>
      <c r="G13" s="4">
        <v>5.45</v>
      </c>
      <c r="H13" s="5">
        <f t="shared" si="1"/>
        <v>16.57</v>
      </c>
      <c r="I13" s="4">
        <v>1.52</v>
      </c>
      <c r="J13" s="4">
        <v>1.19</v>
      </c>
      <c r="K13" s="6">
        <f t="shared" si="3"/>
        <v>2.71</v>
      </c>
      <c r="L13" s="25">
        <f t="shared" si="2"/>
        <v>24.8</v>
      </c>
    </row>
    <row r="14" spans="1:12" x14ac:dyDescent="0.3">
      <c r="A14" s="3">
        <v>42023</v>
      </c>
      <c r="C14" s="4">
        <v>6.45</v>
      </c>
      <c r="D14" s="4">
        <v>7.83</v>
      </c>
      <c r="E14" s="5">
        <f t="shared" si="0"/>
        <v>14.280000000000001</v>
      </c>
      <c r="F14" s="4">
        <v>7.58</v>
      </c>
      <c r="G14" s="4">
        <v>8.3000000000000007</v>
      </c>
      <c r="H14" s="5">
        <f t="shared" si="1"/>
        <v>15.88</v>
      </c>
      <c r="I14" s="4">
        <v>1.85</v>
      </c>
      <c r="J14" s="4">
        <v>0.86</v>
      </c>
      <c r="K14" s="6">
        <f t="shared" si="3"/>
        <v>2.71</v>
      </c>
      <c r="L14" s="25">
        <f t="shared" si="2"/>
        <v>30.160000000000004</v>
      </c>
    </row>
    <row r="15" spans="1:12" x14ac:dyDescent="0.3">
      <c r="A15" s="3">
        <v>42024</v>
      </c>
      <c r="C15" s="4">
        <v>5.68</v>
      </c>
      <c r="D15" s="4">
        <v>6.04</v>
      </c>
      <c r="E15" s="5">
        <f t="shared" si="0"/>
        <v>11.719999999999999</v>
      </c>
      <c r="F15" s="4">
        <v>9.6999999999999993</v>
      </c>
      <c r="G15" s="4">
        <v>0</v>
      </c>
      <c r="H15" s="5">
        <f t="shared" si="1"/>
        <v>9.6999999999999993</v>
      </c>
      <c r="I15" s="4">
        <v>2.2200000000000002</v>
      </c>
      <c r="J15" s="4">
        <v>0.93</v>
      </c>
      <c r="K15" s="6">
        <f t="shared" si="3"/>
        <v>3.1500000000000004</v>
      </c>
      <c r="L15" s="25">
        <f t="shared" si="2"/>
        <v>21.419999999999998</v>
      </c>
    </row>
    <row r="16" spans="1:12" x14ac:dyDescent="0.3">
      <c r="A16" s="3">
        <v>42025</v>
      </c>
      <c r="C16" s="4">
        <v>6.62</v>
      </c>
      <c r="D16" s="4">
        <v>5.6</v>
      </c>
      <c r="E16" s="5">
        <f>SUM(C16:D16)</f>
        <v>12.219999999999999</v>
      </c>
      <c r="F16" s="4">
        <v>6.65</v>
      </c>
      <c r="G16" s="4">
        <v>6.67</v>
      </c>
      <c r="H16" s="5">
        <f t="shared" si="1"/>
        <v>13.32</v>
      </c>
      <c r="I16" s="4">
        <v>2.08</v>
      </c>
      <c r="J16" s="4">
        <v>1.1399999999999999</v>
      </c>
      <c r="K16" s="6">
        <f t="shared" si="3"/>
        <v>3.2199999999999998</v>
      </c>
      <c r="L16" s="25">
        <f t="shared" si="2"/>
        <v>25.54</v>
      </c>
    </row>
    <row r="17" spans="1:12" x14ac:dyDescent="0.3">
      <c r="A17" s="3">
        <v>42026</v>
      </c>
      <c r="C17" s="4">
        <v>8.43</v>
      </c>
      <c r="D17" s="4">
        <v>2.88</v>
      </c>
      <c r="E17" s="5">
        <f t="shared" si="0"/>
        <v>11.309999999999999</v>
      </c>
      <c r="F17" s="4">
        <v>11.33</v>
      </c>
      <c r="G17" s="4">
        <v>0</v>
      </c>
      <c r="H17" s="5">
        <f t="shared" si="1"/>
        <v>11.33</v>
      </c>
      <c r="I17" s="7">
        <v>1</v>
      </c>
      <c r="J17" s="7">
        <v>0.96</v>
      </c>
      <c r="K17" s="6">
        <f t="shared" si="3"/>
        <v>1.96</v>
      </c>
      <c r="L17" s="25">
        <f t="shared" si="2"/>
        <v>22.64</v>
      </c>
    </row>
    <row r="18" spans="1:12" x14ac:dyDescent="0.3">
      <c r="A18" s="3">
        <v>42027</v>
      </c>
      <c r="C18" s="4">
        <v>7.44</v>
      </c>
      <c r="D18" s="4">
        <v>4.91</v>
      </c>
      <c r="E18" s="5">
        <f>SUM(C18:D18)</f>
        <v>12.350000000000001</v>
      </c>
      <c r="F18" s="4">
        <v>11.32</v>
      </c>
      <c r="G18" s="4">
        <v>0</v>
      </c>
      <c r="H18" s="5">
        <f t="shared" si="1"/>
        <v>11.32</v>
      </c>
      <c r="I18" s="7">
        <v>1.26</v>
      </c>
      <c r="J18" s="7">
        <v>1.1000000000000001</v>
      </c>
      <c r="K18" s="6">
        <f t="shared" si="3"/>
        <v>2.3600000000000003</v>
      </c>
      <c r="L18" s="25">
        <f t="shared" si="2"/>
        <v>23.67</v>
      </c>
    </row>
    <row r="19" spans="1:12" x14ac:dyDescent="0.3">
      <c r="A19" s="3">
        <v>42030</v>
      </c>
      <c r="C19" s="4">
        <v>6.37</v>
      </c>
      <c r="D19" s="4">
        <v>7.05</v>
      </c>
      <c r="E19" s="5">
        <f t="shared" si="0"/>
        <v>13.42</v>
      </c>
      <c r="F19" s="4">
        <v>7.2</v>
      </c>
      <c r="G19" s="4">
        <v>8.58</v>
      </c>
      <c r="H19" s="5">
        <f t="shared" si="1"/>
        <v>15.780000000000001</v>
      </c>
      <c r="I19" s="7">
        <v>1.32</v>
      </c>
      <c r="J19" s="7">
        <v>1.25</v>
      </c>
      <c r="K19" s="6">
        <f t="shared" si="3"/>
        <v>2.5700000000000003</v>
      </c>
      <c r="L19" s="25">
        <f t="shared" si="2"/>
        <v>29.200000000000003</v>
      </c>
    </row>
    <row r="20" spans="1:12" x14ac:dyDescent="0.3">
      <c r="A20" s="3">
        <v>42031</v>
      </c>
      <c r="C20" s="4">
        <v>7.49</v>
      </c>
      <c r="D20" s="4">
        <v>1.63</v>
      </c>
      <c r="E20" s="5">
        <f t="shared" si="0"/>
        <v>9.120000000000001</v>
      </c>
      <c r="F20" s="4">
        <v>10.35</v>
      </c>
      <c r="G20" s="4">
        <v>0</v>
      </c>
      <c r="H20" s="5">
        <f t="shared" si="1"/>
        <v>10.35</v>
      </c>
      <c r="I20" s="4">
        <v>1.46</v>
      </c>
      <c r="J20" s="4">
        <v>1.1200000000000001</v>
      </c>
      <c r="K20" s="6">
        <f t="shared" si="3"/>
        <v>2.58</v>
      </c>
      <c r="L20" s="25">
        <f t="shared" si="2"/>
        <v>19.47</v>
      </c>
    </row>
    <row r="21" spans="1:12" x14ac:dyDescent="0.3">
      <c r="A21" s="3">
        <v>42032</v>
      </c>
      <c r="C21" s="4">
        <v>6.98</v>
      </c>
      <c r="D21" s="4">
        <v>4.3499999999999996</v>
      </c>
      <c r="E21" s="5">
        <f t="shared" si="0"/>
        <v>11.33</v>
      </c>
      <c r="F21" s="4">
        <v>6.07</v>
      </c>
      <c r="G21" s="4">
        <v>4.42</v>
      </c>
      <c r="H21" s="5">
        <f t="shared" si="1"/>
        <v>10.49</v>
      </c>
      <c r="I21" s="4">
        <v>2.5299999999999998</v>
      </c>
      <c r="J21" s="4">
        <v>1.01</v>
      </c>
      <c r="K21" s="6">
        <f t="shared" si="3"/>
        <v>3.54</v>
      </c>
      <c r="L21" s="25">
        <f t="shared" si="2"/>
        <v>21.82</v>
      </c>
    </row>
    <row r="22" spans="1:12" x14ac:dyDescent="0.3">
      <c r="A22" s="3">
        <v>42033</v>
      </c>
      <c r="C22" s="4">
        <v>10.82</v>
      </c>
      <c r="D22" s="4">
        <v>0</v>
      </c>
      <c r="E22" s="5">
        <f t="shared" si="0"/>
        <v>10.82</v>
      </c>
      <c r="F22" s="4">
        <v>9.48</v>
      </c>
      <c r="G22" s="4">
        <v>0</v>
      </c>
      <c r="H22" s="5">
        <f t="shared" si="1"/>
        <v>9.48</v>
      </c>
      <c r="I22" s="4">
        <v>0.97</v>
      </c>
      <c r="J22" s="4">
        <v>0.79</v>
      </c>
      <c r="K22" s="6">
        <f t="shared" si="3"/>
        <v>1.76</v>
      </c>
      <c r="L22" s="25">
        <f t="shared" si="2"/>
        <v>20.3</v>
      </c>
    </row>
    <row r="23" spans="1:12" x14ac:dyDescent="0.3">
      <c r="A23" s="3">
        <v>42034</v>
      </c>
      <c r="C23" s="4">
        <v>9.4499999999999993</v>
      </c>
      <c r="D23" s="4">
        <v>0</v>
      </c>
      <c r="E23" s="5">
        <f>SUM(C23:D23)</f>
        <v>9.4499999999999993</v>
      </c>
      <c r="F23" s="4">
        <v>10.039999999999999</v>
      </c>
      <c r="G23" s="4">
        <v>0</v>
      </c>
      <c r="H23" s="5">
        <f>SUM(F23:G23)</f>
        <v>10.039999999999999</v>
      </c>
      <c r="I23" s="4">
        <v>1.1499999999999999</v>
      </c>
      <c r="J23" s="4">
        <v>1.1000000000000001</v>
      </c>
      <c r="K23" s="6">
        <f t="shared" si="3"/>
        <v>2.25</v>
      </c>
      <c r="L23" s="25">
        <f t="shared" si="2"/>
        <v>19.489999999999998</v>
      </c>
    </row>
    <row r="24" spans="1:12" x14ac:dyDescent="0.3">
      <c r="A24" s="9" t="s">
        <v>11</v>
      </c>
      <c r="B24" s="10"/>
      <c r="C24" s="11">
        <f t="shared" ref="C24:K24" si="6">SUM(C2:C23)</f>
        <v>170.71</v>
      </c>
      <c r="D24" s="11">
        <f t="shared" si="6"/>
        <v>116.28999999999999</v>
      </c>
      <c r="E24" s="12">
        <f t="shared" si="6"/>
        <v>286.99999999999994</v>
      </c>
      <c r="F24" s="11">
        <f t="shared" si="6"/>
        <v>183.58999999999997</v>
      </c>
      <c r="G24" s="11">
        <f t="shared" si="6"/>
        <v>72.410000000000011</v>
      </c>
      <c r="H24" s="12">
        <f t="shared" si="6"/>
        <v>255.99999999999997</v>
      </c>
      <c r="I24" s="11">
        <f t="shared" si="6"/>
        <v>36.47</v>
      </c>
      <c r="J24" s="11">
        <f t="shared" si="6"/>
        <v>23.410000000000004</v>
      </c>
      <c r="K24" s="12">
        <f t="shared" si="6"/>
        <v>59.879999999999995</v>
      </c>
      <c r="L24" s="12">
        <f>SUM(E24,H24)</f>
        <v>542.99999999999989</v>
      </c>
    </row>
    <row r="25" spans="1:12" ht="52.8" x14ac:dyDescent="0.3">
      <c r="C25" s="1" t="s">
        <v>0</v>
      </c>
      <c r="D25" s="1" t="s">
        <v>0</v>
      </c>
      <c r="E25" s="2" t="s">
        <v>1</v>
      </c>
      <c r="F25" s="1" t="s">
        <v>2</v>
      </c>
      <c r="G25" s="1" t="s">
        <v>2</v>
      </c>
      <c r="H25" s="2" t="s">
        <v>3</v>
      </c>
      <c r="I25" s="1" t="s">
        <v>4</v>
      </c>
      <c r="J25" s="1" t="s">
        <v>5</v>
      </c>
      <c r="K25" s="1" t="s">
        <v>6</v>
      </c>
      <c r="L25" s="1" t="s">
        <v>19</v>
      </c>
    </row>
    <row r="26" spans="1:12" x14ac:dyDescent="0.3">
      <c r="A26" s="3">
        <v>42037</v>
      </c>
      <c r="C26" s="4">
        <v>3.41</v>
      </c>
      <c r="D26" s="4">
        <v>0</v>
      </c>
      <c r="E26" s="5">
        <f t="shared" ref="E26:E43" si="7">SUM(C26:D26)</f>
        <v>3.41</v>
      </c>
      <c r="F26" s="4">
        <v>9.5</v>
      </c>
      <c r="G26" s="4">
        <v>8.77</v>
      </c>
      <c r="H26" s="5">
        <f t="shared" ref="H26:H45" si="8">SUM(F26:G26)</f>
        <v>18.27</v>
      </c>
      <c r="I26" s="4">
        <v>1.28</v>
      </c>
      <c r="J26" s="4">
        <v>1.08</v>
      </c>
      <c r="K26" s="6">
        <f t="shared" ref="K26:K45" si="9">SUM(I26:J26)</f>
        <v>2.3600000000000003</v>
      </c>
      <c r="L26" s="26">
        <f t="shared" ref="L26:L45" si="10">SUM(E26,H26)</f>
        <v>21.68</v>
      </c>
    </row>
    <row r="27" spans="1:12" x14ac:dyDescent="0.3">
      <c r="A27" s="3">
        <v>42038</v>
      </c>
      <c r="C27" s="4">
        <v>5.64</v>
      </c>
      <c r="D27" s="4">
        <v>7.45</v>
      </c>
      <c r="E27" s="5">
        <f>SUM(C27:D27)</f>
        <v>13.09</v>
      </c>
      <c r="F27" s="4">
        <v>5.7</v>
      </c>
      <c r="G27" s="4">
        <v>0</v>
      </c>
      <c r="H27" s="5">
        <f t="shared" si="8"/>
        <v>5.7</v>
      </c>
      <c r="I27" s="4">
        <v>1.97</v>
      </c>
      <c r="J27" s="4">
        <v>1.01</v>
      </c>
      <c r="K27" s="6">
        <f t="shared" si="9"/>
        <v>2.98</v>
      </c>
      <c r="L27" s="26">
        <f t="shared" si="10"/>
        <v>18.79</v>
      </c>
    </row>
    <row r="28" spans="1:12" x14ac:dyDescent="0.3">
      <c r="A28" s="3">
        <v>42039</v>
      </c>
      <c r="C28" s="4">
        <v>6.5</v>
      </c>
      <c r="D28" s="4">
        <f>9.09+5.71</f>
        <v>14.8</v>
      </c>
      <c r="E28" s="5">
        <f t="shared" si="7"/>
        <v>21.3</v>
      </c>
      <c r="F28" s="4">
        <v>6.92</v>
      </c>
      <c r="G28" s="4">
        <v>6.21</v>
      </c>
      <c r="H28" s="5">
        <f t="shared" si="8"/>
        <v>13.129999999999999</v>
      </c>
      <c r="I28" s="4">
        <v>2.4500000000000002</v>
      </c>
      <c r="J28" s="4">
        <v>0.97</v>
      </c>
      <c r="K28" s="6">
        <f t="shared" si="9"/>
        <v>3.42</v>
      </c>
      <c r="L28" s="26">
        <f t="shared" si="10"/>
        <v>34.43</v>
      </c>
    </row>
    <row r="29" spans="1:12" x14ac:dyDescent="0.3">
      <c r="A29" s="3">
        <v>42040</v>
      </c>
      <c r="C29" s="4">
        <v>6.83</v>
      </c>
      <c r="D29" s="4">
        <v>6.51</v>
      </c>
      <c r="E29" s="5">
        <f t="shared" si="7"/>
        <v>13.34</v>
      </c>
      <c r="F29" s="4">
        <v>7.51</v>
      </c>
      <c r="G29" s="4">
        <f>3.29+6.12</f>
        <v>9.41</v>
      </c>
      <c r="H29" s="5">
        <f t="shared" si="8"/>
        <v>16.920000000000002</v>
      </c>
      <c r="I29" s="4">
        <v>1.01</v>
      </c>
      <c r="J29" s="4">
        <v>0.99</v>
      </c>
      <c r="K29" s="6">
        <f t="shared" si="9"/>
        <v>2</v>
      </c>
      <c r="L29" s="26">
        <f t="shared" si="10"/>
        <v>30.26</v>
      </c>
    </row>
    <row r="30" spans="1:12" x14ac:dyDescent="0.3">
      <c r="A30" s="3">
        <v>42041</v>
      </c>
      <c r="C30" s="4">
        <v>7.34</v>
      </c>
      <c r="D30" s="4">
        <v>3.51</v>
      </c>
      <c r="E30" s="5">
        <f t="shared" si="7"/>
        <v>10.85</v>
      </c>
      <c r="F30" s="4">
        <v>8.85</v>
      </c>
      <c r="G30" s="4">
        <v>7.26</v>
      </c>
      <c r="H30" s="5">
        <f t="shared" si="8"/>
        <v>16.11</v>
      </c>
      <c r="I30" s="4">
        <v>1.25</v>
      </c>
      <c r="J30" s="4">
        <v>1.1599999999999999</v>
      </c>
      <c r="K30" s="6">
        <f t="shared" si="9"/>
        <v>2.41</v>
      </c>
      <c r="L30" s="26">
        <f t="shared" si="10"/>
        <v>26.96</v>
      </c>
    </row>
    <row r="31" spans="1:12" s="16" customFormat="1" x14ac:dyDescent="0.3">
      <c r="A31" s="15">
        <v>42044</v>
      </c>
      <c r="C31" s="7">
        <v>6.79</v>
      </c>
      <c r="D31" s="7">
        <v>7.87</v>
      </c>
      <c r="E31" s="5">
        <f t="shared" si="7"/>
        <v>14.66</v>
      </c>
      <c r="F31" s="7">
        <v>8.4499999999999993</v>
      </c>
      <c r="G31" s="7">
        <v>9.16</v>
      </c>
      <c r="H31" s="5">
        <f t="shared" si="8"/>
        <v>17.61</v>
      </c>
      <c r="I31" s="4">
        <v>1.35</v>
      </c>
      <c r="J31" s="4">
        <v>0.95</v>
      </c>
      <c r="K31" s="6">
        <f t="shared" si="9"/>
        <v>2.2999999999999998</v>
      </c>
      <c r="L31" s="8">
        <f t="shared" si="10"/>
        <v>32.269999999999996</v>
      </c>
    </row>
    <row r="32" spans="1:12" x14ac:dyDescent="0.3">
      <c r="A32" s="15">
        <v>42045</v>
      </c>
      <c r="C32" s="4">
        <v>6.94</v>
      </c>
      <c r="D32" s="4">
        <v>2.2999999999999998</v>
      </c>
      <c r="E32" s="5">
        <f t="shared" si="7"/>
        <v>9.24</v>
      </c>
      <c r="F32" s="4">
        <v>10.9</v>
      </c>
      <c r="G32" s="4">
        <v>0</v>
      </c>
      <c r="H32" s="5">
        <f t="shared" si="8"/>
        <v>10.9</v>
      </c>
      <c r="I32" s="4">
        <v>1.2</v>
      </c>
      <c r="J32" s="4">
        <v>1.01</v>
      </c>
      <c r="K32" s="6">
        <f t="shared" si="9"/>
        <v>2.21</v>
      </c>
      <c r="L32" s="8">
        <f t="shared" si="10"/>
        <v>20.14</v>
      </c>
    </row>
    <row r="33" spans="1:12" x14ac:dyDescent="0.3">
      <c r="A33" s="15">
        <v>42046</v>
      </c>
      <c r="C33" s="4">
        <v>6.51</v>
      </c>
      <c r="D33" s="4">
        <v>4.8600000000000003</v>
      </c>
      <c r="E33" s="5">
        <f>SUM(C33:D33)</f>
        <v>11.370000000000001</v>
      </c>
      <c r="F33" s="4">
        <v>7.27</v>
      </c>
      <c r="G33" s="4">
        <v>6.17</v>
      </c>
      <c r="H33" s="5">
        <f>SUM(F33:G33)</f>
        <v>13.44</v>
      </c>
      <c r="I33" s="4">
        <v>1.78</v>
      </c>
      <c r="J33" s="4">
        <v>1.17</v>
      </c>
      <c r="K33" s="6">
        <f t="shared" si="9"/>
        <v>2.95</v>
      </c>
      <c r="L33" s="8">
        <f t="shared" si="10"/>
        <v>24.810000000000002</v>
      </c>
    </row>
    <row r="34" spans="1:12" x14ac:dyDescent="0.3">
      <c r="A34" s="15">
        <v>42047</v>
      </c>
      <c r="C34" s="4">
        <v>10.119999999999999</v>
      </c>
      <c r="D34" s="4">
        <v>0</v>
      </c>
      <c r="E34" s="5">
        <f>SUM(C34:D34)</f>
        <v>10.119999999999999</v>
      </c>
      <c r="F34" s="4">
        <v>8.15</v>
      </c>
      <c r="G34" s="4">
        <v>4.2300000000000004</v>
      </c>
      <c r="H34" s="5">
        <f t="shared" si="8"/>
        <v>12.38</v>
      </c>
      <c r="I34" s="4">
        <v>0.97</v>
      </c>
      <c r="J34" s="4">
        <v>0.85</v>
      </c>
      <c r="K34" s="6">
        <f t="shared" si="9"/>
        <v>1.8199999999999998</v>
      </c>
      <c r="L34" s="8">
        <f t="shared" si="10"/>
        <v>22.5</v>
      </c>
    </row>
    <row r="35" spans="1:12" x14ac:dyDescent="0.3">
      <c r="A35" s="15">
        <v>42048</v>
      </c>
      <c r="C35" s="4">
        <v>7.17</v>
      </c>
      <c r="D35" s="4">
        <v>3.79</v>
      </c>
      <c r="E35" s="5">
        <f>SUM(C35:D35)</f>
        <v>10.96</v>
      </c>
      <c r="F35" s="4">
        <v>10.73</v>
      </c>
      <c r="G35" s="4">
        <v>0</v>
      </c>
      <c r="H35" s="5">
        <f>SUM(F35:G35)</f>
        <v>10.73</v>
      </c>
      <c r="I35" s="4">
        <v>1.01</v>
      </c>
      <c r="J35" s="4">
        <v>1</v>
      </c>
      <c r="K35" s="6">
        <f t="shared" si="9"/>
        <v>2.0099999999999998</v>
      </c>
      <c r="L35" s="8">
        <f t="shared" si="10"/>
        <v>21.69</v>
      </c>
    </row>
    <row r="36" spans="1:12" x14ac:dyDescent="0.3">
      <c r="A36" s="3">
        <v>42051</v>
      </c>
      <c r="C36" s="4">
        <v>6.65</v>
      </c>
      <c r="D36" s="4">
        <v>6.24</v>
      </c>
      <c r="E36" s="5">
        <f t="shared" si="7"/>
        <v>12.89</v>
      </c>
      <c r="F36" s="4">
        <v>7.3</v>
      </c>
      <c r="G36" s="4">
        <v>8.98</v>
      </c>
      <c r="H36" s="5">
        <f t="shared" si="8"/>
        <v>16.28</v>
      </c>
      <c r="I36" s="4">
        <v>1.83</v>
      </c>
      <c r="J36" s="4">
        <v>0.72</v>
      </c>
      <c r="K36" s="6">
        <f t="shared" si="9"/>
        <v>2.5499999999999998</v>
      </c>
      <c r="L36" s="8">
        <f t="shared" si="10"/>
        <v>29.17</v>
      </c>
    </row>
    <row r="37" spans="1:12" x14ac:dyDescent="0.3">
      <c r="A37" s="3">
        <v>42052</v>
      </c>
      <c r="C37" s="4">
        <v>6.48</v>
      </c>
      <c r="D37" s="4">
        <v>1.24</v>
      </c>
      <c r="E37" s="5">
        <f t="shared" si="7"/>
        <v>7.7200000000000006</v>
      </c>
      <c r="F37" s="4">
        <v>9.49</v>
      </c>
      <c r="G37" s="4">
        <v>0</v>
      </c>
      <c r="H37" s="5">
        <f t="shared" si="8"/>
        <v>9.49</v>
      </c>
      <c r="I37" s="4">
        <v>1.05</v>
      </c>
      <c r="J37" s="4">
        <v>1.02</v>
      </c>
      <c r="K37" s="6">
        <f t="shared" si="9"/>
        <v>2.0700000000000003</v>
      </c>
      <c r="L37" s="8">
        <f t="shared" si="10"/>
        <v>17.21</v>
      </c>
    </row>
    <row r="38" spans="1:12" x14ac:dyDescent="0.3">
      <c r="A38" s="3">
        <v>42053</v>
      </c>
      <c r="C38" s="4">
        <v>5.58</v>
      </c>
      <c r="D38" s="4">
        <v>4.0999999999999996</v>
      </c>
      <c r="E38" s="5">
        <f t="shared" si="7"/>
        <v>9.68</v>
      </c>
      <c r="F38" s="4">
        <v>10.64</v>
      </c>
      <c r="G38" s="4">
        <v>0</v>
      </c>
      <c r="H38" s="5">
        <f t="shared" si="8"/>
        <v>10.64</v>
      </c>
      <c r="I38" s="4">
        <v>1.85</v>
      </c>
      <c r="J38" s="4">
        <v>1.07</v>
      </c>
      <c r="K38" s="6">
        <f t="shared" si="9"/>
        <v>2.92</v>
      </c>
      <c r="L38" s="8">
        <f t="shared" si="10"/>
        <v>20.32</v>
      </c>
    </row>
    <row r="39" spans="1:12" x14ac:dyDescent="0.3">
      <c r="A39" s="3">
        <v>42054</v>
      </c>
      <c r="C39" s="4">
        <v>4.75</v>
      </c>
      <c r="D39" s="4">
        <v>5.0199999999999996</v>
      </c>
      <c r="E39" s="5">
        <f t="shared" si="7"/>
        <v>9.77</v>
      </c>
      <c r="F39" s="4">
        <v>8.26</v>
      </c>
      <c r="G39" s="4">
        <v>0</v>
      </c>
      <c r="H39" s="5">
        <f t="shared" si="8"/>
        <v>8.26</v>
      </c>
      <c r="I39" s="4">
        <v>0.68</v>
      </c>
      <c r="J39" s="4">
        <v>0.4</v>
      </c>
      <c r="K39" s="6">
        <f t="shared" si="9"/>
        <v>1.08</v>
      </c>
      <c r="L39" s="8">
        <f t="shared" si="10"/>
        <v>18.03</v>
      </c>
    </row>
    <row r="40" spans="1:12" x14ac:dyDescent="0.3">
      <c r="A40" s="3">
        <v>42055</v>
      </c>
      <c r="C40" s="4">
        <v>6.46</v>
      </c>
      <c r="D40" s="4">
        <v>3.29</v>
      </c>
      <c r="E40" s="5">
        <f>SUM(C40:D40)</f>
        <v>9.75</v>
      </c>
      <c r="F40" s="4">
        <v>9.14</v>
      </c>
      <c r="G40" s="4">
        <v>0</v>
      </c>
      <c r="H40" s="5">
        <f t="shared" si="8"/>
        <v>9.14</v>
      </c>
      <c r="I40" s="4">
        <v>0.85</v>
      </c>
      <c r="J40" s="4">
        <v>0.69</v>
      </c>
      <c r="K40" s="6">
        <f t="shared" si="9"/>
        <v>1.54</v>
      </c>
      <c r="L40" s="8">
        <f t="shared" si="10"/>
        <v>18.89</v>
      </c>
    </row>
    <row r="41" spans="1:12" x14ac:dyDescent="0.3">
      <c r="A41" s="3">
        <v>42058</v>
      </c>
      <c r="C41" s="4">
        <v>7.29</v>
      </c>
      <c r="D41" s="4">
        <v>6.63</v>
      </c>
      <c r="E41" s="5">
        <f t="shared" si="7"/>
        <v>13.92</v>
      </c>
      <c r="F41" s="4">
        <v>7.73</v>
      </c>
      <c r="G41" s="4">
        <v>0</v>
      </c>
      <c r="H41" s="5">
        <f t="shared" si="8"/>
        <v>7.73</v>
      </c>
      <c r="I41" s="4">
        <v>1.1399999999999999</v>
      </c>
      <c r="J41" s="4">
        <v>1.01</v>
      </c>
      <c r="K41" s="6">
        <f t="shared" si="9"/>
        <v>2.15</v>
      </c>
      <c r="L41" s="8">
        <f t="shared" si="10"/>
        <v>21.65</v>
      </c>
    </row>
    <row r="42" spans="1:12" x14ac:dyDescent="0.3">
      <c r="A42" s="3">
        <v>42059</v>
      </c>
      <c r="C42" s="4">
        <v>7.3</v>
      </c>
      <c r="D42" s="4">
        <v>2.75</v>
      </c>
      <c r="E42" s="5">
        <f t="shared" si="7"/>
        <v>10.050000000000001</v>
      </c>
      <c r="F42" s="4">
        <v>8.94</v>
      </c>
      <c r="G42" s="4">
        <v>7.57</v>
      </c>
      <c r="H42" s="5">
        <f t="shared" si="8"/>
        <v>16.509999999999998</v>
      </c>
      <c r="I42" s="4">
        <v>1.38</v>
      </c>
      <c r="J42" s="4">
        <v>1.07</v>
      </c>
      <c r="K42" s="6">
        <f t="shared" si="9"/>
        <v>2.4500000000000002</v>
      </c>
      <c r="L42" s="8">
        <f t="shared" si="10"/>
        <v>26.56</v>
      </c>
    </row>
    <row r="43" spans="1:12" x14ac:dyDescent="0.3">
      <c r="A43" s="3">
        <v>42060</v>
      </c>
      <c r="C43" s="4">
        <v>5.79</v>
      </c>
      <c r="D43" s="4">
        <v>5.31</v>
      </c>
      <c r="E43" s="5">
        <f t="shared" si="7"/>
        <v>11.1</v>
      </c>
      <c r="F43" s="4">
        <v>6.67</v>
      </c>
      <c r="G43" s="4">
        <v>6.87</v>
      </c>
      <c r="H43" s="5">
        <f t="shared" si="8"/>
        <v>13.54</v>
      </c>
      <c r="I43" s="4">
        <v>1.97</v>
      </c>
      <c r="J43" s="4">
        <v>1.1299999999999999</v>
      </c>
      <c r="K43" s="6">
        <f t="shared" si="9"/>
        <v>3.0999999999999996</v>
      </c>
      <c r="L43" s="8">
        <f t="shared" si="10"/>
        <v>24.64</v>
      </c>
    </row>
    <row r="44" spans="1:12" x14ac:dyDescent="0.3">
      <c r="A44" s="3">
        <v>42061</v>
      </c>
      <c r="C44" s="4">
        <v>7.67</v>
      </c>
      <c r="D44" s="4">
        <v>4.7699999999999996</v>
      </c>
      <c r="E44" s="5">
        <f>SUM(C44:D44)</f>
        <v>12.44</v>
      </c>
      <c r="F44" s="4">
        <v>10.83</v>
      </c>
      <c r="G44" s="4">
        <v>0</v>
      </c>
      <c r="H44" s="5">
        <f t="shared" si="8"/>
        <v>10.83</v>
      </c>
      <c r="I44" s="4">
        <v>0.99</v>
      </c>
      <c r="J44" s="4">
        <v>0.94</v>
      </c>
      <c r="K44" s="6">
        <f t="shared" si="9"/>
        <v>1.93</v>
      </c>
      <c r="L44" s="8">
        <f t="shared" si="10"/>
        <v>23.27</v>
      </c>
    </row>
    <row r="45" spans="1:12" x14ac:dyDescent="0.3">
      <c r="A45" s="3">
        <v>42062</v>
      </c>
      <c r="C45" s="4">
        <v>7.23</v>
      </c>
      <c r="D45" s="4">
        <v>4.87</v>
      </c>
      <c r="E45" s="5">
        <f>SUM(C45:D45)</f>
        <v>12.100000000000001</v>
      </c>
      <c r="F45" s="4">
        <v>9.85</v>
      </c>
      <c r="G45" s="4">
        <v>2.41</v>
      </c>
      <c r="H45" s="5">
        <f t="shared" si="8"/>
        <v>12.26</v>
      </c>
      <c r="I45" s="4">
        <v>1.07</v>
      </c>
      <c r="J45" s="4">
        <v>1.04</v>
      </c>
      <c r="K45" s="6">
        <f t="shared" si="9"/>
        <v>2.1100000000000003</v>
      </c>
      <c r="L45" s="8">
        <f t="shared" si="10"/>
        <v>24.36</v>
      </c>
    </row>
    <row r="46" spans="1:12" x14ac:dyDescent="0.3">
      <c r="A46" s="18" t="s">
        <v>12</v>
      </c>
      <c r="B46" s="10"/>
      <c r="C46" s="11">
        <f t="shared" ref="C46:K46" si="11">SUM(C26:C45)</f>
        <v>132.45000000000002</v>
      </c>
      <c r="D46" s="11">
        <f t="shared" si="11"/>
        <v>95.31</v>
      </c>
      <c r="E46" s="12">
        <f t="shared" si="11"/>
        <v>227.76000000000002</v>
      </c>
      <c r="F46" s="11">
        <f t="shared" si="11"/>
        <v>172.82999999999998</v>
      </c>
      <c r="G46" s="11">
        <f t="shared" si="11"/>
        <v>77.04000000000002</v>
      </c>
      <c r="H46" s="12">
        <f t="shared" si="11"/>
        <v>249.86999999999998</v>
      </c>
      <c r="I46" s="11">
        <f t="shared" si="11"/>
        <v>27.080000000000002</v>
      </c>
      <c r="J46" s="11">
        <f t="shared" si="11"/>
        <v>19.279999999999998</v>
      </c>
      <c r="K46" s="12">
        <f t="shared" si="11"/>
        <v>46.36</v>
      </c>
      <c r="L46" s="12">
        <f>SUM(E46,H46)</f>
        <v>477.63</v>
      </c>
    </row>
    <row r="47" spans="1:12" ht="52.8" x14ac:dyDescent="0.3">
      <c r="C47" s="1" t="s">
        <v>0</v>
      </c>
      <c r="D47" s="1" t="s">
        <v>0</v>
      </c>
      <c r="E47" s="2" t="s">
        <v>1</v>
      </c>
      <c r="F47" s="1" t="s">
        <v>2</v>
      </c>
      <c r="G47" s="1" t="s">
        <v>2</v>
      </c>
      <c r="H47" s="2" t="s">
        <v>3</v>
      </c>
      <c r="I47" s="1" t="s">
        <v>4</v>
      </c>
      <c r="J47" s="1" t="s">
        <v>5</v>
      </c>
      <c r="K47" s="1" t="s">
        <v>6</v>
      </c>
      <c r="L47" s="1" t="s">
        <v>19</v>
      </c>
    </row>
    <row r="48" spans="1:12" x14ac:dyDescent="0.3">
      <c r="A48" s="3">
        <v>42065</v>
      </c>
      <c r="C48" s="4">
        <v>7.17</v>
      </c>
      <c r="D48" s="4">
        <v>2.96</v>
      </c>
      <c r="E48" s="5">
        <f t="shared" ref="E48:E67" si="12">SUM(C48:D48)</f>
        <v>10.129999999999999</v>
      </c>
      <c r="F48" s="4">
        <v>4.91</v>
      </c>
      <c r="G48" s="4">
        <v>0</v>
      </c>
      <c r="H48" s="5">
        <f t="shared" ref="H48:H67" si="13">SUM(F48:G48)</f>
        <v>4.91</v>
      </c>
      <c r="I48" s="4">
        <v>1</v>
      </c>
      <c r="J48" s="4">
        <v>0.98</v>
      </c>
      <c r="K48" s="6">
        <f>SUM(I48:J48)</f>
        <v>1.98</v>
      </c>
      <c r="L48" s="26">
        <f t="shared" ref="L48:L69" si="14">SUM(E48,H48)</f>
        <v>15.04</v>
      </c>
    </row>
    <row r="49" spans="1:12" x14ac:dyDescent="0.3">
      <c r="A49" s="3">
        <v>42066</v>
      </c>
      <c r="C49" s="4">
        <v>6.34</v>
      </c>
      <c r="D49" s="4">
        <v>3.99</v>
      </c>
      <c r="E49" s="5">
        <f t="shared" si="12"/>
        <v>10.33</v>
      </c>
      <c r="F49" s="4">
        <v>11.27</v>
      </c>
      <c r="G49" s="4">
        <v>0</v>
      </c>
      <c r="H49" s="5">
        <f t="shared" si="13"/>
        <v>11.27</v>
      </c>
      <c r="I49" s="4">
        <v>1.82</v>
      </c>
      <c r="J49" s="4">
        <v>1.1200000000000001</v>
      </c>
      <c r="K49" s="6">
        <f t="shared" ref="K49:K69" si="15">SUM(I49:J49)</f>
        <v>2.9400000000000004</v>
      </c>
      <c r="L49" s="26">
        <f t="shared" si="14"/>
        <v>21.6</v>
      </c>
    </row>
    <row r="50" spans="1:12" x14ac:dyDescent="0.3">
      <c r="A50" s="3">
        <v>42067</v>
      </c>
      <c r="C50" s="4">
        <v>5.49</v>
      </c>
      <c r="D50" s="4">
        <v>6.68</v>
      </c>
      <c r="E50" s="5">
        <f t="shared" si="12"/>
        <v>12.17</v>
      </c>
      <c r="F50" s="4">
        <v>7.66</v>
      </c>
      <c r="G50" s="4">
        <v>7.01</v>
      </c>
      <c r="H50" s="5">
        <f t="shared" si="13"/>
        <v>14.67</v>
      </c>
      <c r="I50" s="4">
        <v>2.4500000000000002</v>
      </c>
      <c r="J50" s="4">
        <v>1.08</v>
      </c>
      <c r="K50" s="6">
        <f t="shared" si="15"/>
        <v>3.5300000000000002</v>
      </c>
      <c r="L50" s="26">
        <f t="shared" si="14"/>
        <v>26.84</v>
      </c>
    </row>
    <row r="51" spans="1:12" x14ac:dyDescent="0.3">
      <c r="A51" s="3">
        <v>42068</v>
      </c>
      <c r="C51" s="4">
        <v>7.53</v>
      </c>
      <c r="D51" s="4">
        <v>6.36</v>
      </c>
      <c r="E51" s="5">
        <f t="shared" si="12"/>
        <v>13.89</v>
      </c>
      <c r="F51" s="4">
        <v>7.84</v>
      </c>
      <c r="G51" s="4">
        <v>8.17</v>
      </c>
      <c r="H51" s="5">
        <f t="shared" si="13"/>
        <v>16.009999999999998</v>
      </c>
      <c r="I51" s="4">
        <v>0.98</v>
      </c>
      <c r="J51" s="4">
        <v>0.63</v>
      </c>
      <c r="K51" s="6">
        <f t="shared" si="15"/>
        <v>1.6099999999999999</v>
      </c>
      <c r="L51" s="26">
        <f t="shared" si="14"/>
        <v>29.9</v>
      </c>
    </row>
    <row r="52" spans="1:12" x14ac:dyDescent="0.3">
      <c r="A52" s="3">
        <v>42069</v>
      </c>
      <c r="C52" s="4">
        <v>6.59</v>
      </c>
      <c r="D52" s="4">
        <v>6.6</v>
      </c>
      <c r="E52" s="5">
        <f t="shared" si="12"/>
        <v>13.19</v>
      </c>
      <c r="F52" s="4">
        <v>6.07</v>
      </c>
      <c r="G52" s="4">
        <v>6.71</v>
      </c>
      <c r="H52" s="5">
        <f t="shared" si="13"/>
        <v>12.780000000000001</v>
      </c>
      <c r="I52" s="4">
        <v>1.18</v>
      </c>
      <c r="J52" s="4">
        <v>0.91</v>
      </c>
      <c r="K52" s="6">
        <f t="shared" si="15"/>
        <v>2.09</v>
      </c>
      <c r="L52" s="26">
        <f t="shared" si="14"/>
        <v>25.97</v>
      </c>
    </row>
    <row r="53" spans="1:12" x14ac:dyDescent="0.3">
      <c r="A53" s="3">
        <v>42072</v>
      </c>
      <c r="C53" s="4">
        <v>6.92</v>
      </c>
      <c r="D53" s="4">
        <v>9.0299999999999994</v>
      </c>
      <c r="E53" s="5">
        <f t="shared" si="12"/>
        <v>15.95</v>
      </c>
      <c r="F53" s="4">
        <v>7.94</v>
      </c>
      <c r="G53" s="4">
        <v>11.45</v>
      </c>
      <c r="H53" s="5">
        <f t="shared" si="13"/>
        <v>19.39</v>
      </c>
      <c r="I53" s="4">
        <v>1.34</v>
      </c>
      <c r="J53" s="4">
        <v>1.01</v>
      </c>
      <c r="K53" s="6">
        <f t="shared" si="15"/>
        <v>2.35</v>
      </c>
      <c r="L53" s="8">
        <f t="shared" si="14"/>
        <v>35.340000000000003</v>
      </c>
    </row>
    <row r="54" spans="1:12" x14ac:dyDescent="0.3">
      <c r="A54" s="3">
        <v>42073</v>
      </c>
      <c r="C54" s="4">
        <v>11.28</v>
      </c>
      <c r="D54" s="4">
        <v>0</v>
      </c>
      <c r="E54" s="5">
        <f t="shared" si="12"/>
        <v>11.28</v>
      </c>
      <c r="F54" s="4">
        <v>11.93</v>
      </c>
      <c r="G54" s="4">
        <v>0</v>
      </c>
      <c r="H54" s="5">
        <f t="shared" si="13"/>
        <v>11.93</v>
      </c>
      <c r="I54" s="4">
        <v>2.48</v>
      </c>
      <c r="J54" s="4">
        <v>1.17</v>
      </c>
      <c r="K54" s="6">
        <f t="shared" si="15"/>
        <v>3.65</v>
      </c>
      <c r="L54" s="8">
        <f t="shared" si="14"/>
        <v>23.21</v>
      </c>
    </row>
    <row r="55" spans="1:12" x14ac:dyDescent="0.3">
      <c r="A55" s="3">
        <v>42074</v>
      </c>
      <c r="C55" s="4">
        <v>6.2</v>
      </c>
      <c r="D55" s="4">
        <v>6.36</v>
      </c>
      <c r="E55" s="5">
        <f t="shared" si="12"/>
        <v>12.56</v>
      </c>
      <c r="F55" s="4">
        <v>6.9</v>
      </c>
      <c r="G55" s="4">
        <v>5.77</v>
      </c>
      <c r="H55" s="5">
        <f t="shared" si="13"/>
        <v>12.67</v>
      </c>
      <c r="I55" s="4">
        <v>2.44</v>
      </c>
      <c r="J55" s="4">
        <v>1.18</v>
      </c>
      <c r="K55" s="6">
        <f t="shared" si="15"/>
        <v>3.62</v>
      </c>
      <c r="L55" s="8">
        <f t="shared" si="14"/>
        <v>25.23</v>
      </c>
    </row>
    <row r="56" spans="1:12" x14ac:dyDescent="0.3">
      <c r="A56" s="3">
        <v>42075</v>
      </c>
      <c r="C56" s="4">
        <v>8.9499999999999993</v>
      </c>
      <c r="D56" s="4">
        <v>5.66</v>
      </c>
      <c r="E56" s="5">
        <f t="shared" si="12"/>
        <v>14.61</v>
      </c>
      <c r="F56" s="4">
        <v>6.74</v>
      </c>
      <c r="G56" s="4">
        <v>7.48</v>
      </c>
      <c r="H56" s="5">
        <f t="shared" si="13"/>
        <v>14.22</v>
      </c>
      <c r="I56" s="4">
        <v>1.08</v>
      </c>
      <c r="J56" s="4">
        <v>1.02</v>
      </c>
      <c r="K56" s="6">
        <f t="shared" si="15"/>
        <v>2.1</v>
      </c>
      <c r="L56" s="8">
        <f t="shared" si="14"/>
        <v>28.83</v>
      </c>
    </row>
    <row r="57" spans="1:12" x14ac:dyDescent="0.3">
      <c r="A57" s="3">
        <v>42076</v>
      </c>
      <c r="C57" s="4">
        <v>8.8000000000000007</v>
      </c>
      <c r="D57" s="4">
        <v>3.75</v>
      </c>
      <c r="E57" s="5">
        <f t="shared" si="12"/>
        <v>12.55</v>
      </c>
      <c r="F57" s="4">
        <v>10.08</v>
      </c>
      <c r="G57" s="4">
        <v>6.54</v>
      </c>
      <c r="H57" s="5">
        <f t="shared" si="13"/>
        <v>16.62</v>
      </c>
      <c r="I57" s="4">
        <v>0.88</v>
      </c>
      <c r="J57" s="4">
        <v>0.6</v>
      </c>
      <c r="K57" s="6">
        <f t="shared" si="15"/>
        <v>1.48</v>
      </c>
      <c r="L57" s="8">
        <f t="shared" si="14"/>
        <v>29.17</v>
      </c>
    </row>
    <row r="58" spans="1:12" x14ac:dyDescent="0.3">
      <c r="A58" s="3">
        <v>42079</v>
      </c>
      <c r="C58" s="4">
        <v>9.52</v>
      </c>
      <c r="D58" s="4">
        <v>9.4600000000000009</v>
      </c>
      <c r="E58" s="5">
        <f t="shared" si="12"/>
        <v>18.98</v>
      </c>
      <c r="F58" s="4">
        <v>8.94</v>
      </c>
      <c r="G58" s="4">
        <v>10.58</v>
      </c>
      <c r="H58" s="5">
        <f t="shared" si="13"/>
        <v>19.52</v>
      </c>
      <c r="I58" s="7">
        <v>1.07</v>
      </c>
      <c r="J58" s="7">
        <v>1.23</v>
      </c>
      <c r="K58" s="6">
        <f t="shared" si="15"/>
        <v>2.2999999999999998</v>
      </c>
      <c r="L58" s="8">
        <f t="shared" si="14"/>
        <v>38.5</v>
      </c>
    </row>
    <row r="59" spans="1:12" x14ac:dyDescent="0.3">
      <c r="A59" s="3">
        <v>42080</v>
      </c>
      <c r="C59" s="4">
        <v>9.07</v>
      </c>
      <c r="D59" s="4">
        <v>4.5199999999999996</v>
      </c>
      <c r="E59" s="5">
        <f t="shared" si="12"/>
        <v>13.59</v>
      </c>
      <c r="F59" s="4">
        <v>11.31</v>
      </c>
      <c r="G59" s="4">
        <v>0</v>
      </c>
      <c r="H59" s="5">
        <f t="shared" si="13"/>
        <v>11.31</v>
      </c>
      <c r="I59" s="7">
        <v>2.21</v>
      </c>
      <c r="J59" s="7">
        <v>1.01</v>
      </c>
      <c r="K59" s="6">
        <f t="shared" si="15"/>
        <v>3.2199999999999998</v>
      </c>
      <c r="L59" s="8">
        <f t="shared" si="14"/>
        <v>24.9</v>
      </c>
    </row>
    <row r="60" spans="1:12" x14ac:dyDescent="0.3">
      <c r="A60" s="3">
        <v>42081</v>
      </c>
      <c r="C60" s="4">
        <v>7.43</v>
      </c>
      <c r="D60" s="4">
        <v>7.5</v>
      </c>
      <c r="E60" s="5">
        <f>SUM(C60:D60)</f>
        <v>14.93</v>
      </c>
      <c r="F60" s="4">
        <v>7.7</v>
      </c>
      <c r="G60" s="4">
        <v>6.08</v>
      </c>
      <c r="H60" s="5">
        <f t="shared" si="13"/>
        <v>13.780000000000001</v>
      </c>
      <c r="I60" s="7">
        <v>2.4700000000000002</v>
      </c>
      <c r="J60" s="7">
        <v>1.04</v>
      </c>
      <c r="K60" s="6">
        <f t="shared" si="15"/>
        <v>3.5100000000000002</v>
      </c>
      <c r="L60" s="8">
        <f t="shared" si="14"/>
        <v>28.71</v>
      </c>
    </row>
    <row r="61" spans="1:12" x14ac:dyDescent="0.3">
      <c r="A61" s="3">
        <v>42082</v>
      </c>
      <c r="C61" s="4">
        <v>8.35</v>
      </c>
      <c r="D61" s="4">
        <v>4.8899999999999997</v>
      </c>
      <c r="E61" s="5">
        <f t="shared" si="12"/>
        <v>13.239999999999998</v>
      </c>
      <c r="F61" s="4">
        <v>9.56</v>
      </c>
      <c r="G61" s="4">
        <v>5.22</v>
      </c>
      <c r="H61" s="5">
        <f t="shared" si="13"/>
        <v>14.780000000000001</v>
      </c>
      <c r="I61" s="4">
        <v>0.95</v>
      </c>
      <c r="J61" s="4">
        <v>0.56000000000000005</v>
      </c>
      <c r="K61" s="6">
        <f t="shared" si="15"/>
        <v>1.51</v>
      </c>
      <c r="L61" s="8">
        <f t="shared" si="14"/>
        <v>28.02</v>
      </c>
    </row>
    <row r="62" spans="1:12" x14ac:dyDescent="0.3">
      <c r="A62" s="3">
        <v>42083</v>
      </c>
      <c r="C62" s="4">
        <v>9.11</v>
      </c>
      <c r="D62" s="4">
        <v>5.22</v>
      </c>
      <c r="E62" s="5">
        <f>SUM(C62:D62)</f>
        <v>14.329999999999998</v>
      </c>
      <c r="F62" s="4">
        <v>10.19</v>
      </c>
      <c r="G62" s="4">
        <v>3.65</v>
      </c>
      <c r="H62" s="5">
        <f t="shared" si="13"/>
        <v>13.84</v>
      </c>
      <c r="I62" s="4">
        <v>0.98</v>
      </c>
      <c r="J62" s="4">
        <v>0.72</v>
      </c>
      <c r="K62" s="6">
        <f t="shared" si="15"/>
        <v>1.7</v>
      </c>
      <c r="L62" s="8">
        <f t="shared" si="14"/>
        <v>28.169999999999998</v>
      </c>
    </row>
    <row r="63" spans="1:12" x14ac:dyDescent="0.3">
      <c r="A63" s="3">
        <v>42086</v>
      </c>
      <c r="C63" s="4">
        <v>9.52</v>
      </c>
      <c r="D63" s="4">
        <v>0</v>
      </c>
      <c r="E63" s="5">
        <f t="shared" si="12"/>
        <v>9.52</v>
      </c>
      <c r="F63" s="4">
        <v>6.02</v>
      </c>
      <c r="G63" s="4">
        <v>8.86</v>
      </c>
      <c r="H63" s="5">
        <f t="shared" si="13"/>
        <v>14.879999999999999</v>
      </c>
      <c r="I63" s="4">
        <v>1.0900000000000001</v>
      </c>
      <c r="J63" s="4">
        <v>1.02</v>
      </c>
      <c r="K63" s="6">
        <f t="shared" si="15"/>
        <v>2.1100000000000003</v>
      </c>
      <c r="L63" s="8">
        <f t="shared" si="14"/>
        <v>24.4</v>
      </c>
    </row>
    <row r="64" spans="1:12" x14ac:dyDescent="0.3">
      <c r="A64" s="3">
        <v>42087</v>
      </c>
      <c r="C64" s="4">
        <v>7.86</v>
      </c>
      <c r="D64" s="4">
        <v>3.44</v>
      </c>
      <c r="E64" s="5">
        <f t="shared" si="12"/>
        <v>11.3</v>
      </c>
      <c r="F64" s="4">
        <v>9.5399999999999991</v>
      </c>
      <c r="G64" s="4">
        <v>0</v>
      </c>
      <c r="H64" s="5">
        <f t="shared" si="13"/>
        <v>9.5399999999999991</v>
      </c>
      <c r="I64" s="4">
        <v>1.49</v>
      </c>
      <c r="J64" s="4">
        <v>1.0900000000000001</v>
      </c>
      <c r="K64" s="6">
        <f t="shared" si="15"/>
        <v>2.58</v>
      </c>
      <c r="L64" s="8">
        <f t="shared" si="14"/>
        <v>20.84</v>
      </c>
    </row>
    <row r="65" spans="1:12" x14ac:dyDescent="0.3">
      <c r="A65" s="3">
        <v>42088</v>
      </c>
      <c r="C65" s="4">
        <v>6.28</v>
      </c>
      <c r="D65" s="4">
        <v>0</v>
      </c>
      <c r="E65" s="5">
        <f t="shared" si="12"/>
        <v>6.28</v>
      </c>
      <c r="F65" s="4">
        <v>4.68</v>
      </c>
      <c r="G65" s="4">
        <v>0</v>
      </c>
      <c r="H65" s="5">
        <f t="shared" si="13"/>
        <v>4.68</v>
      </c>
      <c r="I65" s="4">
        <v>2.27</v>
      </c>
      <c r="J65" s="4">
        <v>1.52</v>
      </c>
      <c r="K65" s="6">
        <f t="shared" si="15"/>
        <v>3.79</v>
      </c>
      <c r="L65" s="8">
        <f t="shared" si="14"/>
        <v>10.96</v>
      </c>
    </row>
    <row r="66" spans="1:12" x14ac:dyDescent="0.3">
      <c r="A66" s="3">
        <v>42089</v>
      </c>
      <c r="C66" s="4">
        <v>8.32</v>
      </c>
      <c r="D66" s="4">
        <f>4.63+9.46</f>
        <v>14.09</v>
      </c>
      <c r="E66" s="5">
        <f t="shared" si="12"/>
        <v>22.41</v>
      </c>
      <c r="F66" s="4">
        <v>9.66</v>
      </c>
      <c r="G66" s="4">
        <v>3.64</v>
      </c>
      <c r="H66" s="5">
        <f t="shared" si="13"/>
        <v>13.3</v>
      </c>
      <c r="I66" s="4">
        <v>2.86</v>
      </c>
      <c r="J66" s="4">
        <v>2.35</v>
      </c>
      <c r="K66" s="6">
        <f t="shared" si="15"/>
        <v>5.21</v>
      </c>
      <c r="L66" s="8">
        <f t="shared" si="14"/>
        <v>35.71</v>
      </c>
    </row>
    <row r="67" spans="1:12" x14ac:dyDescent="0.3">
      <c r="A67" s="3">
        <v>42090</v>
      </c>
      <c r="C67" s="4">
        <v>8.26</v>
      </c>
      <c r="D67" s="4">
        <v>4.78</v>
      </c>
      <c r="E67" s="5">
        <f t="shared" si="12"/>
        <v>13.04</v>
      </c>
      <c r="F67" s="4">
        <v>9.4600000000000009</v>
      </c>
      <c r="G67" s="4">
        <v>3.51</v>
      </c>
      <c r="H67" s="5">
        <f t="shared" si="13"/>
        <v>12.97</v>
      </c>
      <c r="I67" s="4">
        <v>1.75</v>
      </c>
      <c r="J67" s="4">
        <v>1.25</v>
      </c>
      <c r="K67" s="6">
        <f t="shared" si="15"/>
        <v>3</v>
      </c>
      <c r="L67" s="8">
        <f t="shared" si="14"/>
        <v>26.009999999999998</v>
      </c>
    </row>
    <row r="68" spans="1:12" x14ac:dyDescent="0.3">
      <c r="A68" s="3">
        <v>407335</v>
      </c>
      <c r="C68" s="4">
        <v>10.31</v>
      </c>
      <c r="D68" s="4">
        <v>0</v>
      </c>
      <c r="E68" s="5">
        <f>SUM(C68:D68)</f>
        <v>10.31</v>
      </c>
      <c r="F68" s="4">
        <v>7.53</v>
      </c>
      <c r="G68" s="4">
        <v>4.62</v>
      </c>
      <c r="H68" s="5">
        <f>SUM(F68:G68)</f>
        <v>12.15</v>
      </c>
      <c r="I68" s="4">
        <v>1.05</v>
      </c>
      <c r="J68" s="4">
        <v>1.02</v>
      </c>
      <c r="K68" s="6">
        <f t="shared" si="15"/>
        <v>2.0700000000000003</v>
      </c>
      <c r="L68" s="8">
        <f t="shared" si="14"/>
        <v>22.46</v>
      </c>
    </row>
    <row r="69" spans="1:12" x14ac:dyDescent="0.3">
      <c r="A69" s="3">
        <v>407336</v>
      </c>
      <c r="C69" s="4">
        <v>11.28</v>
      </c>
      <c r="D69" s="4">
        <v>0</v>
      </c>
      <c r="E69" s="5">
        <f>SUM(C69:D69)</f>
        <v>11.28</v>
      </c>
      <c r="F69" s="4">
        <v>10.16</v>
      </c>
      <c r="G69" s="4">
        <v>0</v>
      </c>
      <c r="H69" s="5">
        <f>SUM(F69:G69)</f>
        <v>10.16</v>
      </c>
      <c r="I69" s="4">
        <v>1.27</v>
      </c>
      <c r="J69" s="4">
        <v>1.1200000000000001</v>
      </c>
      <c r="K69" s="6">
        <f t="shared" si="15"/>
        <v>2.39</v>
      </c>
      <c r="L69" s="8">
        <f t="shared" si="14"/>
        <v>21.439999999999998</v>
      </c>
    </row>
    <row r="70" spans="1:12" x14ac:dyDescent="0.3">
      <c r="A70" s="9" t="s">
        <v>13</v>
      </c>
      <c r="B70" s="10"/>
      <c r="C70" s="12">
        <f t="shared" ref="C70:D70" si="16">SUM(C48:C69)</f>
        <v>180.58</v>
      </c>
      <c r="D70" s="12">
        <f t="shared" si="16"/>
        <v>105.29</v>
      </c>
      <c r="E70" s="12">
        <f>SUM(E48:E69)</f>
        <v>285.87</v>
      </c>
      <c r="F70" s="12">
        <f t="shared" ref="F70:G70" si="17">SUM(F48:F69)</f>
        <v>186.09</v>
      </c>
      <c r="G70" s="12">
        <f t="shared" si="17"/>
        <v>99.29000000000002</v>
      </c>
      <c r="H70" s="12">
        <f>SUM(H48:H69)</f>
        <v>285.38000000000005</v>
      </c>
      <c r="I70" s="12">
        <f t="shared" ref="I70:K70" si="18">SUM(I48:I69)</f>
        <v>35.109999999999992</v>
      </c>
      <c r="J70" s="12">
        <f t="shared" si="18"/>
        <v>23.630000000000003</v>
      </c>
      <c r="K70" s="12">
        <f t="shared" si="18"/>
        <v>58.74</v>
      </c>
      <c r="L70" s="12">
        <f>SUM(E70,H70)</f>
        <v>571.25</v>
      </c>
    </row>
    <row r="71" spans="1:12" x14ac:dyDescent="0.3">
      <c r="A71" s="3"/>
      <c r="E71" s="14"/>
    </row>
    <row r="72" spans="1:12" x14ac:dyDescent="0.3">
      <c r="A72" s="19" t="s">
        <v>7</v>
      </c>
      <c r="B72" s="19"/>
      <c r="C72" s="19">
        <f t="shared" ref="C72:H72" si="19">SUM(C24+C46+C70)</f>
        <v>483.74</v>
      </c>
      <c r="D72" s="19">
        <f t="shared" si="19"/>
        <v>316.89</v>
      </c>
      <c r="E72" s="20">
        <f t="shared" si="19"/>
        <v>800.63</v>
      </c>
      <c r="F72" s="19">
        <f t="shared" si="19"/>
        <v>542.51</v>
      </c>
      <c r="G72" s="19">
        <f t="shared" si="19"/>
        <v>248.74000000000007</v>
      </c>
      <c r="H72" s="21">
        <f t="shared" si="19"/>
        <v>791.25</v>
      </c>
      <c r="I72" s="19">
        <f>SUM(I24,I46,I70)</f>
        <v>98.66</v>
      </c>
      <c r="J72" s="19">
        <f>SUM(J24,J46,J70)</f>
        <v>66.319999999999993</v>
      </c>
      <c r="K72" s="21">
        <f>SUM(K24,K46,K70)</f>
        <v>164.98</v>
      </c>
      <c r="L72" s="21">
        <f>SUM(L24,L46,L70)</f>
        <v>1591.8799999999999</v>
      </c>
    </row>
  </sheetData>
  <printOptions gridLines="1"/>
  <pageMargins left="0.25" right="0.25" top="0.75" bottom="0.75" header="0.3" footer="0.3"/>
  <pageSetup orientation="landscape" r:id="rId1"/>
  <rowBreaks count="2" manualBreakCount="2">
    <brk id="24" max="16383" man="1"/>
    <brk id="46" max="16383" man="1"/>
  </rowBreaks>
  <ignoredErrors>
    <ignoredError sqref="E70 E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opLeftCell="A58" workbookViewId="0">
      <selection activeCell="M76" sqref="M76"/>
    </sheetView>
  </sheetViews>
  <sheetFormatPr defaultRowHeight="14.4" x14ac:dyDescent="0.3"/>
  <cols>
    <col min="1" max="1" width="23.44140625" customWidth="1"/>
    <col min="2" max="2" width="3.44140625" customWidth="1"/>
    <col min="3" max="3" width="9" customWidth="1"/>
    <col min="4" max="4" width="9.88671875" customWidth="1"/>
    <col min="5" max="5" width="10.33203125" customWidth="1"/>
    <col min="8" max="8" width="9.44140625" style="14" customWidth="1"/>
    <col min="10" max="10" width="10.6640625" customWidth="1"/>
    <col min="11" max="11" width="9.109375" style="14"/>
    <col min="256" max="256" width="23.44140625" customWidth="1"/>
    <col min="257" max="257" width="3.44140625" customWidth="1"/>
    <col min="258" max="258" width="9" customWidth="1"/>
    <col min="259" max="259" width="9.88671875" customWidth="1"/>
    <col min="260" max="260" width="10.33203125" customWidth="1"/>
    <col min="263" max="263" width="9.44140625" customWidth="1"/>
    <col min="265" max="265" width="10.6640625" customWidth="1"/>
    <col min="267" max="267" width="9" customWidth="1"/>
    <col min="512" max="512" width="23.44140625" customWidth="1"/>
    <col min="513" max="513" width="3.44140625" customWidth="1"/>
    <col min="514" max="514" width="9" customWidth="1"/>
    <col min="515" max="515" width="9.88671875" customWidth="1"/>
    <col min="516" max="516" width="10.33203125" customWidth="1"/>
    <col min="519" max="519" width="9.44140625" customWidth="1"/>
    <col min="521" max="521" width="10.6640625" customWidth="1"/>
    <col min="523" max="523" width="9" customWidth="1"/>
    <col min="768" max="768" width="23.44140625" customWidth="1"/>
    <col min="769" max="769" width="3.44140625" customWidth="1"/>
    <col min="770" max="770" width="9" customWidth="1"/>
    <col min="771" max="771" width="9.88671875" customWidth="1"/>
    <col min="772" max="772" width="10.33203125" customWidth="1"/>
    <col min="775" max="775" width="9.44140625" customWidth="1"/>
    <col min="777" max="777" width="10.6640625" customWidth="1"/>
    <col min="779" max="779" width="9" customWidth="1"/>
    <col min="1024" max="1024" width="23.44140625" customWidth="1"/>
    <col min="1025" max="1025" width="3.44140625" customWidth="1"/>
    <col min="1026" max="1026" width="9" customWidth="1"/>
    <col min="1027" max="1027" width="9.88671875" customWidth="1"/>
    <col min="1028" max="1028" width="10.33203125" customWidth="1"/>
    <col min="1031" max="1031" width="9.44140625" customWidth="1"/>
    <col min="1033" max="1033" width="10.6640625" customWidth="1"/>
    <col min="1035" max="1035" width="9" customWidth="1"/>
    <col min="1280" max="1280" width="23.44140625" customWidth="1"/>
    <col min="1281" max="1281" width="3.44140625" customWidth="1"/>
    <col min="1282" max="1282" width="9" customWidth="1"/>
    <col min="1283" max="1283" width="9.88671875" customWidth="1"/>
    <col min="1284" max="1284" width="10.33203125" customWidth="1"/>
    <col min="1287" max="1287" width="9.44140625" customWidth="1"/>
    <col min="1289" max="1289" width="10.6640625" customWidth="1"/>
    <col min="1291" max="1291" width="9" customWidth="1"/>
    <col min="1536" max="1536" width="23.44140625" customWidth="1"/>
    <col min="1537" max="1537" width="3.44140625" customWidth="1"/>
    <col min="1538" max="1538" width="9" customWidth="1"/>
    <col min="1539" max="1539" width="9.88671875" customWidth="1"/>
    <col min="1540" max="1540" width="10.33203125" customWidth="1"/>
    <col min="1543" max="1543" width="9.44140625" customWidth="1"/>
    <col min="1545" max="1545" width="10.6640625" customWidth="1"/>
    <col min="1547" max="1547" width="9" customWidth="1"/>
    <col min="1792" max="1792" width="23.44140625" customWidth="1"/>
    <col min="1793" max="1793" width="3.44140625" customWidth="1"/>
    <col min="1794" max="1794" width="9" customWidth="1"/>
    <col min="1795" max="1795" width="9.88671875" customWidth="1"/>
    <col min="1796" max="1796" width="10.33203125" customWidth="1"/>
    <col min="1799" max="1799" width="9.44140625" customWidth="1"/>
    <col min="1801" max="1801" width="10.6640625" customWidth="1"/>
    <col min="1803" max="1803" width="9" customWidth="1"/>
    <col min="2048" max="2048" width="23.44140625" customWidth="1"/>
    <col min="2049" max="2049" width="3.44140625" customWidth="1"/>
    <col min="2050" max="2050" width="9" customWidth="1"/>
    <col min="2051" max="2051" width="9.88671875" customWidth="1"/>
    <col min="2052" max="2052" width="10.33203125" customWidth="1"/>
    <col min="2055" max="2055" width="9.44140625" customWidth="1"/>
    <col min="2057" max="2057" width="10.6640625" customWidth="1"/>
    <col min="2059" max="2059" width="9" customWidth="1"/>
    <col min="2304" max="2304" width="23.44140625" customWidth="1"/>
    <col min="2305" max="2305" width="3.44140625" customWidth="1"/>
    <col min="2306" max="2306" width="9" customWidth="1"/>
    <col min="2307" max="2307" width="9.88671875" customWidth="1"/>
    <col min="2308" max="2308" width="10.33203125" customWidth="1"/>
    <col min="2311" max="2311" width="9.44140625" customWidth="1"/>
    <col min="2313" max="2313" width="10.6640625" customWidth="1"/>
    <col min="2315" max="2315" width="9" customWidth="1"/>
    <col min="2560" max="2560" width="23.44140625" customWidth="1"/>
    <col min="2561" max="2561" width="3.44140625" customWidth="1"/>
    <col min="2562" max="2562" width="9" customWidth="1"/>
    <col min="2563" max="2563" width="9.88671875" customWidth="1"/>
    <col min="2564" max="2564" width="10.33203125" customWidth="1"/>
    <col min="2567" max="2567" width="9.44140625" customWidth="1"/>
    <col min="2569" max="2569" width="10.6640625" customWidth="1"/>
    <col min="2571" max="2571" width="9" customWidth="1"/>
    <col min="2816" max="2816" width="23.44140625" customWidth="1"/>
    <col min="2817" max="2817" width="3.44140625" customWidth="1"/>
    <col min="2818" max="2818" width="9" customWidth="1"/>
    <col min="2819" max="2819" width="9.88671875" customWidth="1"/>
    <col min="2820" max="2820" width="10.33203125" customWidth="1"/>
    <col min="2823" max="2823" width="9.44140625" customWidth="1"/>
    <col min="2825" max="2825" width="10.6640625" customWidth="1"/>
    <col min="2827" max="2827" width="9" customWidth="1"/>
    <col min="3072" max="3072" width="23.44140625" customWidth="1"/>
    <col min="3073" max="3073" width="3.44140625" customWidth="1"/>
    <col min="3074" max="3074" width="9" customWidth="1"/>
    <col min="3075" max="3075" width="9.88671875" customWidth="1"/>
    <col min="3076" max="3076" width="10.33203125" customWidth="1"/>
    <col min="3079" max="3079" width="9.44140625" customWidth="1"/>
    <col min="3081" max="3081" width="10.6640625" customWidth="1"/>
    <col min="3083" max="3083" width="9" customWidth="1"/>
    <col min="3328" max="3328" width="23.44140625" customWidth="1"/>
    <col min="3329" max="3329" width="3.44140625" customWidth="1"/>
    <col min="3330" max="3330" width="9" customWidth="1"/>
    <col min="3331" max="3331" width="9.88671875" customWidth="1"/>
    <col min="3332" max="3332" width="10.33203125" customWidth="1"/>
    <col min="3335" max="3335" width="9.44140625" customWidth="1"/>
    <col min="3337" max="3337" width="10.6640625" customWidth="1"/>
    <col min="3339" max="3339" width="9" customWidth="1"/>
    <col min="3584" max="3584" width="23.44140625" customWidth="1"/>
    <col min="3585" max="3585" width="3.44140625" customWidth="1"/>
    <col min="3586" max="3586" width="9" customWidth="1"/>
    <col min="3587" max="3587" width="9.88671875" customWidth="1"/>
    <col min="3588" max="3588" width="10.33203125" customWidth="1"/>
    <col min="3591" max="3591" width="9.44140625" customWidth="1"/>
    <col min="3593" max="3593" width="10.6640625" customWidth="1"/>
    <col min="3595" max="3595" width="9" customWidth="1"/>
    <col min="3840" max="3840" width="23.44140625" customWidth="1"/>
    <col min="3841" max="3841" width="3.44140625" customWidth="1"/>
    <col min="3842" max="3842" width="9" customWidth="1"/>
    <col min="3843" max="3843" width="9.88671875" customWidth="1"/>
    <col min="3844" max="3844" width="10.33203125" customWidth="1"/>
    <col min="3847" max="3847" width="9.44140625" customWidth="1"/>
    <col min="3849" max="3849" width="10.6640625" customWidth="1"/>
    <col min="3851" max="3851" width="9" customWidth="1"/>
    <col min="4096" max="4096" width="23.44140625" customWidth="1"/>
    <col min="4097" max="4097" width="3.44140625" customWidth="1"/>
    <col min="4098" max="4098" width="9" customWidth="1"/>
    <col min="4099" max="4099" width="9.88671875" customWidth="1"/>
    <col min="4100" max="4100" width="10.33203125" customWidth="1"/>
    <col min="4103" max="4103" width="9.44140625" customWidth="1"/>
    <col min="4105" max="4105" width="10.6640625" customWidth="1"/>
    <col min="4107" max="4107" width="9" customWidth="1"/>
    <col min="4352" max="4352" width="23.44140625" customWidth="1"/>
    <col min="4353" max="4353" width="3.44140625" customWidth="1"/>
    <col min="4354" max="4354" width="9" customWidth="1"/>
    <col min="4355" max="4355" width="9.88671875" customWidth="1"/>
    <col min="4356" max="4356" width="10.33203125" customWidth="1"/>
    <col min="4359" max="4359" width="9.44140625" customWidth="1"/>
    <col min="4361" max="4361" width="10.6640625" customWidth="1"/>
    <col min="4363" max="4363" width="9" customWidth="1"/>
    <col min="4608" max="4608" width="23.44140625" customWidth="1"/>
    <col min="4609" max="4609" width="3.44140625" customWidth="1"/>
    <col min="4610" max="4610" width="9" customWidth="1"/>
    <col min="4611" max="4611" width="9.88671875" customWidth="1"/>
    <col min="4612" max="4612" width="10.33203125" customWidth="1"/>
    <col min="4615" max="4615" width="9.44140625" customWidth="1"/>
    <col min="4617" max="4617" width="10.6640625" customWidth="1"/>
    <col min="4619" max="4619" width="9" customWidth="1"/>
    <col min="4864" max="4864" width="23.44140625" customWidth="1"/>
    <col min="4865" max="4865" width="3.44140625" customWidth="1"/>
    <col min="4866" max="4866" width="9" customWidth="1"/>
    <col min="4867" max="4867" width="9.88671875" customWidth="1"/>
    <col min="4868" max="4868" width="10.33203125" customWidth="1"/>
    <col min="4871" max="4871" width="9.44140625" customWidth="1"/>
    <col min="4873" max="4873" width="10.6640625" customWidth="1"/>
    <col min="4875" max="4875" width="9" customWidth="1"/>
    <col min="5120" max="5120" width="23.44140625" customWidth="1"/>
    <col min="5121" max="5121" width="3.44140625" customWidth="1"/>
    <col min="5122" max="5122" width="9" customWidth="1"/>
    <col min="5123" max="5123" width="9.88671875" customWidth="1"/>
    <col min="5124" max="5124" width="10.33203125" customWidth="1"/>
    <col min="5127" max="5127" width="9.44140625" customWidth="1"/>
    <col min="5129" max="5129" width="10.6640625" customWidth="1"/>
    <col min="5131" max="5131" width="9" customWidth="1"/>
    <col min="5376" max="5376" width="23.44140625" customWidth="1"/>
    <col min="5377" max="5377" width="3.44140625" customWidth="1"/>
    <col min="5378" max="5378" width="9" customWidth="1"/>
    <col min="5379" max="5379" width="9.88671875" customWidth="1"/>
    <col min="5380" max="5380" width="10.33203125" customWidth="1"/>
    <col min="5383" max="5383" width="9.44140625" customWidth="1"/>
    <col min="5385" max="5385" width="10.6640625" customWidth="1"/>
    <col min="5387" max="5387" width="9" customWidth="1"/>
    <col min="5632" max="5632" width="23.44140625" customWidth="1"/>
    <col min="5633" max="5633" width="3.44140625" customWidth="1"/>
    <col min="5634" max="5634" width="9" customWidth="1"/>
    <col min="5635" max="5635" width="9.88671875" customWidth="1"/>
    <col min="5636" max="5636" width="10.33203125" customWidth="1"/>
    <col min="5639" max="5639" width="9.44140625" customWidth="1"/>
    <col min="5641" max="5641" width="10.6640625" customWidth="1"/>
    <col min="5643" max="5643" width="9" customWidth="1"/>
    <col min="5888" max="5888" width="23.44140625" customWidth="1"/>
    <col min="5889" max="5889" width="3.44140625" customWidth="1"/>
    <col min="5890" max="5890" width="9" customWidth="1"/>
    <col min="5891" max="5891" width="9.88671875" customWidth="1"/>
    <col min="5892" max="5892" width="10.33203125" customWidth="1"/>
    <col min="5895" max="5895" width="9.44140625" customWidth="1"/>
    <col min="5897" max="5897" width="10.6640625" customWidth="1"/>
    <col min="5899" max="5899" width="9" customWidth="1"/>
    <col min="6144" max="6144" width="23.44140625" customWidth="1"/>
    <col min="6145" max="6145" width="3.44140625" customWidth="1"/>
    <col min="6146" max="6146" width="9" customWidth="1"/>
    <col min="6147" max="6147" width="9.88671875" customWidth="1"/>
    <col min="6148" max="6148" width="10.33203125" customWidth="1"/>
    <col min="6151" max="6151" width="9.44140625" customWidth="1"/>
    <col min="6153" max="6153" width="10.6640625" customWidth="1"/>
    <col min="6155" max="6155" width="9" customWidth="1"/>
    <col min="6400" max="6400" width="23.44140625" customWidth="1"/>
    <col min="6401" max="6401" width="3.44140625" customWidth="1"/>
    <col min="6402" max="6402" width="9" customWidth="1"/>
    <col min="6403" max="6403" width="9.88671875" customWidth="1"/>
    <col min="6404" max="6404" width="10.33203125" customWidth="1"/>
    <col min="6407" max="6407" width="9.44140625" customWidth="1"/>
    <col min="6409" max="6409" width="10.6640625" customWidth="1"/>
    <col min="6411" max="6411" width="9" customWidth="1"/>
    <col min="6656" max="6656" width="23.44140625" customWidth="1"/>
    <col min="6657" max="6657" width="3.44140625" customWidth="1"/>
    <col min="6658" max="6658" width="9" customWidth="1"/>
    <col min="6659" max="6659" width="9.88671875" customWidth="1"/>
    <col min="6660" max="6660" width="10.33203125" customWidth="1"/>
    <col min="6663" max="6663" width="9.44140625" customWidth="1"/>
    <col min="6665" max="6665" width="10.6640625" customWidth="1"/>
    <col min="6667" max="6667" width="9" customWidth="1"/>
    <col min="6912" max="6912" width="23.44140625" customWidth="1"/>
    <col min="6913" max="6913" width="3.44140625" customWidth="1"/>
    <col min="6914" max="6914" width="9" customWidth="1"/>
    <col min="6915" max="6915" width="9.88671875" customWidth="1"/>
    <col min="6916" max="6916" width="10.33203125" customWidth="1"/>
    <col min="6919" max="6919" width="9.44140625" customWidth="1"/>
    <col min="6921" max="6921" width="10.6640625" customWidth="1"/>
    <col min="6923" max="6923" width="9" customWidth="1"/>
    <col min="7168" max="7168" width="23.44140625" customWidth="1"/>
    <col min="7169" max="7169" width="3.44140625" customWidth="1"/>
    <col min="7170" max="7170" width="9" customWidth="1"/>
    <col min="7171" max="7171" width="9.88671875" customWidth="1"/>
    <col min="7172" max="7172" width="10.33203125" customWidth="1"/>
    <col min="7175" max="7175" width="9.44140625" customWidth="1"/>
    <col min="7177" max="7177" width="10.6640625" customWidth="1"/>
    <col min="7179" max="7179" width="9" customWidth="1"/>
    <col min="7424" max="7424" width="23.44140625" customWidth="1"/>
    <col min="7425" max="7425" width="3.44140625" customWidth="1"/>
    <col min="7426" max="7426" width="9" customWidth="1"/>
    <col min="7427" max="7427" width="9.88671875" customWidth="1"/>
    <col min="7428" max="7428" width="10.33203125" customWidth="1"/>
    <col min="7431" max="7431" width="9.44140625" customWidth="1"/>
    <col min="7433" max="7433" width="10.6640625" customWidth="1"/>
    <col min="7435" max="7435" width="9" customWidth="1"/>
    <col min="7680" max="7680" width="23.44140625" customWidth="1"/>
    <col min="7681" max="7681" width="3.44140625" customWidth="1"/>
    <col min="7682" max="7682" width="9" customWidth="1"/>
    <col min="7683" max="7683" width="9.88671875" customWidth="1"/>
    <col min="7684" max="7684" width="10.33203125" customWidth="1"/>
    <col min="7687" max="7687" width="9.44140625" customWidth="1"/>
    <col min="7689" max="7689" width="10.6640625" customWidth="1"/>
    <col min="7691" max="7691" width="9" customWidth="1"/>
    <col min="7936" max="7936" width="23.44140625" customWidth="1"/>
    <col min="7937" max="7937" width="3.44140625" customWidth="1"/>
    <col min="7938" max="7938" width="9" customWidth="1"/>
    <col min="7939" max="7939" width="9.88671875" customWidth="1"/>
    <col min="7940" max="7940" width="10.33203125" customWidth="1"/>
    <col min="7943" max="7943" width="9.44140625" customWidth="1"/>
    <col min="7945" max="7945" width="10.6640625" customWidth="1"/>
    <col min="7947" max="7947" width="9" customWidth="1"/>
    <col min="8192" max="8192" width="23.44140625" customWidth="1"/>
    <col min="8193" max="8193" width="3.44140625" customWidth="1"/>
    <col min="8194" max="8194" width="9" customWidth="1"/>
    <col min="8195" max="8195" width="9.88671875" customWidth="1"/>
    <col min="8196" max="8196" width="10.33203125" customWidth="1"/>
    <col min="8199" max="8199" width="9.44140625" customWidth="1"/>
    <col min="8201" max="8201" width="10.6640625" customWidth="1"/>
    <col min="8203" max="8203" width="9" customWidth="1"/>
    <col min="8448" max="8448" width="23.44140625" customWidth="1"/>
    <col min="8449" max="8449" width="3.44140625" customWidth="1"/>
    <col min="8450" max="8450" width="9" customWidth="1"/>
    <col min="8451" max="8451" width="9.88671875" customWidth="1"/>
    <col min="8452" max="8452" width="10.33203125" customWidth="1"/>
    <col min="8455" max="8455" width="9.44140625" customWidth="1"/>
    <col min="8457" max="8457" width="10.6640625" customWidth="1"/>
    <col min="8459" max="8459" width="9" customWidth="1"/>
    <col min="8704" max="8704" width="23.44140625" customWidth="1"/>
    <col min="8705" max="8705" width="3.44140625" customWidth="1"/>
    <col min="8706" max="8706" width="9" customWidth="1"/>
    <col min="8707" max="8707" width="9.88671875" customWidth="1"/>
    <col min="8708" max="8708" width="10.33203125" customWidth="1"/>
    <col min="8711" max="8711" width="9.44140625" customWidth="1"/>
    <col min="8713" max="8713" width="10.6640625" customWidth="1"/>
    <col min="8715" max="8715" width="9" customWidth="1"/>
    <col min="8960" max="8960" width="23.44140625" customWidth="1"/>
    <col min="8961" max="8961" width="3.44140625" customWidth="1"/>
    <col min="8962" max="8962" width="9" customWidth="1"/>
    <col min="8963" max="8963" width="9.88671875" customWidth="1"/>
    <col min="8964" max="8964" width="10.33203125" customWidth="1"/>
    <col min="8967" max="8967" width="9.44140625" customWidth="1"/>
    <col min="8969" max="8969" width="10.6640625" customWidth="1"/>
    <col min="8971" max="8971" width="9" customWidth="1"/>
    <col min="9216" max="9216" width="23.44140625" customWidth="1"/>
    <col min="9217" max="9217" width="3.44140625" customWidth="1"/>
    <col min="9218" max="9218" width="9" customWidth="1"/>
    <col min="9219" max="9219" width="9.88671875" customWidth="1"/>
    <col min="9220" max="9220" width="10.33203125" customWidth="1"/>
    <col min="9223" max="9223" width="9.44140625" customWidth="1"/>
    <col min="9225" max="9225" width="10.6640625" customWidth="1"/>
    <col min="9227" max="9227" width="9" customWidth="1"/>
    <col min="9472" max="9472" width="23.44140625" customWidth="1"/>
    <col min="9473" max="9473" width="3.44140625" customWidth="1"/>
    <col min="9474" max="9474" width="9" customWidth="1"/>
    <col min="9475" max="9475" width="9.88671875" customWidth="1"/>
    <col min="9476" max="9476" width="10.33203125" customWidth="1"/>
    <col min="9479" max="9479" width="9.44140625" customWidth="1"/>
    <col min="9481" max="9481" width="10.6640625" customWidth="1"/>
    <col min="9483" max="9483" width="9" customWidth="1"/>
    <col min="9728" max="9728" width="23.44140625" customWidth="1"/>
    <col min="9729" max="9729" width="3.44140625" customWidth="1"/>
    <col min="9730" max="9730" width="9" customWidth="1"/>
    <col min="9731" max="9731" width="9.88671875" customWidth="1"/>
    <col min="9732" max="9732" width="10.33203125" customWidth="1"/>
    <col min="9735" max="9735" width="9.44140625" customWidth="1"/>
    <col min="9737" max="9737" width="10.6640625" customWidth="1"/>
    <col min="9739" max="9739" width="9" customWidth="1"/>
    <col min="9984" max="9984" width="23.44140625" customWidth="1"/>
    <col min="9985" max="9985" width="3.44140625" customWidth="1"/>
    <col min="9986" max="9986" width="9" customWidth="1"/>
    <col min="9987" max="9987" width="9.88671875" customWidth="1"/>
    <col min="9988" max="9988" width="10.33203125" customWidth="1"/>
    <col min="9991" max="9991" width="9.44140625" customWidth="1"/>
    <col min="9993" max="9993" width="10.6640625" customWidth="1"/>
    <col min="9995" max="9995" width="9" customWidth="1"/>
    <col min="10240" max="10240" width="23.44140625" customWidth="1"/>
    <col min="10241" max="10241" width="3.44140625" customWidth="1"/>
    <col min="10242" max="10242" width="9" customWidth="1"/>
    <col min="10243" max="10243" width="9.88671875" customWidth="1"/>
    <col min="10244" max="10244" width="10.33203125" customWidth="1"/>
    <col min="10247" max="10247" width="9.44140625" customWidth="1"/>
    <col min="10249" max="10249" width="10.6640625" customWidth="1"/>
    <col min="10251" max="10251" width="9" customWidth="1"/>
    <col min="10496" max="10496" width="23.44140625" customWidth="1"/>
    <col min="10497" max="10497" width="3.44140625" customWidth="1"/>
    <col min="10498" max="10498" width="9" customWidth="1"/>
    <col min="10499" max="10499" width="9.88671875" customWidth="1"/>
    <col min="10500" max="10500" width="10.33203125" customWidth="1"/>
    <col min="10503" max="10503" width="9.44140625" customWidth="1"/>
    <col min="10505" max="10505" width="10.6640625" customWidth="1"/>
    <col min="10507" max="10507" width="9" customWidth="1"/>
    <col min="10752" max="10752" width="23.44140625" customWidth="1"/>
    <col min="10753" max="10753" width="3.44140625" customWidth="1"/>
    <col min="10754" max="10754" width="9" customWidth="1"/>
    <col min="10755" max="10755" width="9.88671875" customWidth="1"/>
    <col min="10756" max="10756" width="10.33203125" customWidth="1"/>
    <col min="10759" max="10759" width="9.44140625" customWidth="1"/>
    <col min="10761" max="10761" width="10.6640625" customWidth="1"/>
    <col min="10763" max="10763" width="9" customWidth="1"/>
    <col min="11008" max="11008" width="23.44140625" customWidth="1"/>
    <col min="11009" max="11009" width="3.44140625" customWidth="1"/>
    <col min="11010" max="11010" width="9" customWidth="1"/>
    <col min="11011" max="11011" width="9.88671875" customWidth="1"/>
    <col min="11012" max="11012" width="10.33203125" customWidth="1"/>
    <col min="11015" max="11015" width="9.44140625" customWidth="1"/>
    <col min="11017" max="11017" width="10.6640625" customWidth="1"/>
    <col min="11019" max="11019" width="9" customWidth="1"/>
    <col min="11264" max="11264" width="23.44140625" customWidth="1"/>
    <col min="11265" max="11265" width="3.44140625" customWidth="1"/>
    <col min="11266" max="11266" width="9" customWidth="1"/>
    <col min="11267" max="11267" width="9.88671875" customWidth="1"/>
    <col min="11268" max="11268" width="10.33203125" customWidth="1"/>
    <col min="11271" max="11271" width="9.44140625" customWidth="1"/>
    <col min="11273" max="11273" width="10.6640625" customWidth="1"/>
    <col min="11275" max="11275" width="9" customWidth="1"/>
    <col min="11520" max="11520" width="23.44140625" customWidth="1"/>
    <col min="11521" max="11521" width="3.44140625" customWidth="1"/>
    <col min="11522" max="11522" width="9" customWidth="1"/>
    <col min="11523" max="11523" width="9.88671875" customWidth="1"/>
    <col min="11524" max="11524" width="10.33203125" customWidth="1"/>
    <col min="11527" max="11527" width="9.44140625" customWidth="1"/>
    <col min="11529" max="11529" width="10.6640625" customWidth="1"/>
    <col min="11531" max="11531" width="9" customWidth="1"/>
    <col min="11776" max="11776" width="23.44140625" customWidth="1"/>
    <col min="11777" max="11777" width="3.44140625" customWidth="1"/>
    <col min="11778" max="11778" width="9" customWidth="1"/>
    <col min="11779" max="11779" width="9.88671875" customWidth="1"/>
    <col min="11780" max="11780" width="10.33203125" customWidth="1"/>
    <col min="11783" max="11783" width="9.44140625" customWidth="1"/>
    <col min="11785" max="11785" width="10.6640625" customWidth="1"/>
    <col min="11787" max="11787" width="9" customWidth="1"/>
    <col min="12032" max="12032" width="23.44140625" customWidth="1"/>
    <col min="12033" max="12033" width="3.44140625" customWidth="1"/>
    <col min="12034" max="12034" width="9" customWidth="1"/>
    <col min="12035" max="12035" width="9.88671875" customWidth="1"/>
    <col min="12036" max="12036" width="10.33203125" customWidth="1"/>
    <col min="12039" max="12039" width="9.44140625" customWidth="1"/>
    <col min="12041" max="12041" width="10.6640625" customWidth="1"/>
    <col min="12043" max="12043" width="9" customWidth="1"/>
    <col min="12288" max="12288" width="23.44140625" customWidth="1"/>
    <col min="12289" max="12289" width="3.44140625" customWidth="1"/>
    <col min="12290" max="12290" width="9" customWidth="1"/>
    <col min="12291" max="12291" width="9.88671875" customWidth="1"/>
    <col min="12292" max="12292" width="10.33203125" customWidth="1"/>
    <col min="12295" max="12295" width="9.44140625" customWidth="1"/>
    <col min="12297" max="12297" width="10.6640625" customWidth="1"/>
    <col min="12299" max="12299" width="9" customWidth="1"/>
    <col min="12544" max="12544" width="23.44140625" customWidth="1"/>
    <col min="12545" max="12545" width="3.44140625" customWidth="1"/>
    <col min="12546" max="12546" width="9" customWidth="1"/>
    <col min="12547" max="12547" width="9.88671875" customWidth="1"/>
    <col min="12548" max="12548" width="10.33203125" customWidth="1"/>
    <col min="12551" max="12551" width="9.44140625" customWidth="1"/>
    <col min="12553" max="12553" width="10.6640625" customWidth="1"/>
    <col min="12555" max="12555" width="9" customWidth="1"/>
    <col min="12800" max="12800" width="23.44140625" customWidth="1"/>
    <col min="12801" max="12801" width="3.44140625" customWidth="1"/>
    <col min="12802" max="12802" width="9" customWidth="1"/>
    <col min="12803" max="12803" width="9.88671875" customWidth="1"/>
    <col min="12804" max="12804" width="10.33203125" customWidth="1"/>
    <col min="12807" max="12807" width="9.44140625" customWidth="1"/>
    <col min="12809" max="12809" width="10.6640625" customWidth="1"/>
    <col min="12811" max="12811" width="9" customWidth="1"/>
    <col min="13056" max="13056" width="23.44140625" customWidth="1"/>
    <col min="13057" max="13057" width="3.44140625" customWidth="1"/>
    <col min="13058" max="13058" width="9" customWidth="1"/>
    <col min="13059" max="13059" width="9.88671875" customWidth="1"/>
    <col min="13060" max="13060" width="10.33203125" customWidth="1"/>
    <col min="13063" max="13063" width="9.44140625" customWidth="1"/>
    <col min="13065" max="13065" width="10.6640625" customWidth="1"/>
    <col min="13067" max="13067" width="9" customWidth="1"/>
    <col min="13312" max="13312" width="23.44140625" customWidth="1"/>
    <col min="13313" max="13313" width="3.44140625" customWidth="1"/>
    <col min="13314" max="13314" width="9" customWidth="1"/>
    <col min="13315" max="13315" width="9.88671875" customWidth="1"/>
    <col min="13316" max="13316" width="10.33203125" customWidth="1"/>
    <col min="13319" max="13319" width="9.44140625" customWidth="1"/>
    <col min="13321" max="13321" width="10.6640625" customWidth="1"/>
    <col min="13323" max="13323" width="9" customWidth="1"/>
    <col min="13568" max="13568" width="23.44140625" customWidth="1"/>
    <col min="13569" max="13569" width="3.44140625" customWidth="1"/>
    <col min="13570" max="13570" width="9" customWidth="1"/>
    <col min="13571" max="13571" width="9.88671875" customWidth="1"/>
    <col min="13572" max="13572" width="10.33203125" customWidth="1"/>
    <col min="13575" max="13575" width="9.44140625" customWidth="1"/>
    <col min="13577" max="13577" width="10.6640625" customWidth="1"/>
    <col min="13579" max="13579" width="9" customWidth="1"/>
    <col min="13824" max="13824" width="23.44140625" customWidth="1"/>
    <col min="13825" max="13825" width="3.44140625" customWidth="1"/>
    <col min="13826" max="13826" width="9" customWidth="1"/>
    <col min="13827" max="13827" width="9.88671875" customWidth="1"/>
    <col min="13828" max="13828" width="10.33203125" customWidth="1"/>
    <col min="13831" max="13831" width="9.44140625" customWidth="1"/>
    <col min="13833" max="13833" width="10.6640625" customWidth="1"/>
    <col min="13835" max="13835" width="9" customWidth="1"/>
    <col min="14080" max="14080" width="23.44140625" customWidth="1"/>
    <col min="14081" max="14081" width="3.44140625" customWidth="1"/>
    <col min="14082" max="14082" width="9" customWidth="1"/>
    <col min="14083" max="14083" width="9.88671875" customWidth="1"/>
    <col min="14084" max="14084" width="10.33203125" customWidth="1"/>
    <col min="14087" max="14087" width="9.44140625" customWidth="1"/>
    <col min="14089" max="14089" width="10.6640625" customWidth="1"/>
    <col min="14091" max="14091" width="9" customWidth="1"/>
    <col min="14336" max="14336" width="23.44140625" customWidth="1"/>
    <col min="14337" max="14337" width="3.44140625" customWidth="1"/>
    <col min="14338" max="14338" width="9" customWidth="1"/>
    <col min="14339" max="14339" width="9.88671875" customWidth="1"/>
    <col min="14340" max="14340" width="10.33203125" customWidth="1"/>
    <col min="14343" max="14343" width="9.44140625" customWidth="1"/>
    <col min="14345" max="14345" width="10.6640625" customWidth="1"/>
    <col min="14347" max="14347" width="9" customWidth="1"/>
    <col min="14592" max="14592" width="23.44140625" customWidth="1"/>
    <col min="14593" max="14593" width="3.44140625" customWidth="1"/>
    <col min="14594" max="14594" width="9" customWidth="1"/>
    <col min="14595" max="14595" width="9.88671875" customWidth="1"/>
    <col min="14596" max="14596" width="10.33203125" customWidth="1"/>
    <col min="14599" max="14599" width="9.44140625" customWidth="1"/>
    <col min="14601" max="14601" width="10.6640625" customWidth="1"/>
    <col min="14603" max="14603" width="9" customWidth="1"/>
    <col min="14848" max="14848" width="23.44140625" customWidth="1"/>
    <col min="14849" max="14849" width="3.44140625" customWidth="1"/>
    <col min="14850" max="14850" width="9" customWidth="1"/>
    <col min="14851" max="14851" width="9.88671875" customWidth="1"/>
    <col min="14852" max="14852" width="10.33203125" customWidth="1"/>
    <col min="14855" max="14855" width="9.44140625" customWidth="1"/>
    <col min="14857" max="14857" width="10.6640625" customWidth="1"/>
    <col min="14859" max="14859" width="9" customWidth="1"/>
    <col min="15104" max="15104" width="23.44140625" customWidth="1"/>
    <col min="15105" max="15105" width="3.44140625" customWidth="1"/>
    <col min="15106" max="15106" width="9" customWidth="1"/>
    <col min="15107" max="15107" width="9.88671875" customWidth="1"/>
    <col min="15108" max="15108" width="10.33203125" customWidth="1"/>
    <col min="15111" max="15111" width="9.44140625" customWidth="1"/>
    <col min="15113" max="15113" width="10.6640625" customWidth="1"/>
    <col min="15115" max="15115" width="9" customWidth="1"/>
    <col min="15360" max="15360" width="23.44140625" customWidth="1"/>
    <col min="15361" max="15361" width="3.44140625" customWidth="1"/>
    <col min="15362" max="15362" width="9" customWidth="1"/>
    <col min="15363" max="15363" width="9.88671875" customWidth="1"/>
    <col min="15364" max="15364" width="10.33203125" customWidth="1"/>
    <col min="15367" max="15367" width="9.44140625" customWidth="1"/>
    <col min="15369" max="15369" width="10.6640625" customWidth="1"/>
    <col min="15371" max="15371" width="9" customWidth="1"/>
    <col min="15616" max="15616" width="23.44140625" customWidth="1"/>
    <col min="15617" max="15617" width="3.44140625" customWidth="1"/>
    <col min="15618" max="15618" width="9" customWidth="1"/>
    <col min="15619" max="15619" width="9.88671875" customWidth="1"/>
    <col min="15620" max="15620" width="10.33203125" customWidth="1"/>
    <col min="15623" max="15623" width="9.44140625" customWidth="1"/>
    <col min="15625" max="15625" width="10.6640625" customWidth="1"/>
    <col min="15627" max="15627" width="9" customWidth="1"/>
    <col min="15872" max="15872" width="23.44140625" customWidth="1"/>
    <col min="15873" max="15873" width="3.44140625" customWidth="1"/>
    <col min="15874" max="15874" width="9" customWidth="1"/>
    <col min="15875" max="15875" width="9.88671875" customWidth="1"/>
    <col min="15876" max="15876" width="10.33203125" customWidth="1"/>
    <col min="15879" max="15879" width="9.44140625" customWidth="1"/>
    <col min="15881" max="15881" width="10.6640625" customWidth="1"/>
    <col min="15883" max="15883" width="9" customWidth="1"/>
    <col min="16128" max="16128" width="23.44140625" customWidth="1"/>
    <col min="16129" max="16129" width="3.44140625" customWidth="1"/>
    <col min="16130" max="16130" width="9" customWidth="1"/>
    <col min="16131" max="16131" width="9.88671875" customWidth="1"/>
    <col min="16132" max="16132" width="10.33203125" customWidth="1"/>
    <col min="16135" max="16135" width="9.44140625" customWidth="1"/>
    <col min="16137" max="16137" width="10.6640625" customWidth="1"/>
    <col min="16139" max="16139" width="9" customWidth="1"/>
  </cols>
  <sheetData>
    <row r="1" spans="1:12" ht="52.8" x14ac:dyDescent="0.3">
      <c r="C1" s="1" t="s">
        <v>0</v>
      </c>
      <c r="D1" s="1" t="s">
        <v>0</v>
      </c>
      <c r="E1" s="2" t="s">
        <v>1</v>
      </c>
      <c r="F1" s="1" t="s">
        <v>2</v>
      </c>
      <c r="G1" s="1" t="s">
        <v>2</v>
      </c>
      <c r="H1" s="2" t="s">
        <v>3</v>
      </c>
      <c r="I1" s="1" t="s">
        <v>4</v>
      </c>
      <c r="J1" s="1" t="s">
        <v>5</v>
      </c>
      <c r="K1" s="1" t="s">
        <v>6</v>
      </c>
      <c r="L1" s="1" t="s">
        <v>19</v>
      </c>
    </row>
    <row r="2" spans="1:12" x14ac:dyDescent="0.3">
      <c r="A2" s="3">
        <v>42095</v>
      </c>
      <c r="C2" s="4">
        <v>6.74</v>
      </c>
      <c r="D2" s="4">
        <v>7.26</v>
      </c>
      <c r="E2" s="5">
        <f t="shared" ref="E2:E22" si="0">SUM(C2:D2)</f>
        <v>14</v>
      </c>
      <c r="F2" s="4">
        <v>4.58</v>
      </c>
      <c r="G2" s="4">
        <v>6.6</v>
      </c>
      <c r="H2" s="5">
        <f t="shared" ref="H2:H22" si="1">SUM(F2:G2)</f>
        <v>11.18</v>
      </c>
      <c r="I2" s="4">
        <v>1.28</v>
      </c>
      <c r="J2" s="4">
        <v>1.18</v>
      </c>
      <c r="K2" s="6">
        <f>SUM(I2:J2)</f>
        <v>2.46</v>
      </c>
      <c r="L2" s="25">
        <f t="shared" ref="L2:L23" si="2">SUM(E2,H2)</f>
        <v>25.18</v>
      </c>
    </row>
    <row r="3" spans="1:12" x14ac:dyDescent="0.3">
      <c r="A3" s="3">
        <v>42096</v>
      </c>
      <c r="C3" s="4">
        <v>6.77</v>
      </c>
      <c r="D3" s="4">
        <v>5.54</v>
      </c>
      <c r="E3" s="5">
        <f>SUM(C3:D3)</f>
        <v>12.309999999999999</v>
      </c>
      <c r="F3" s="4">
        <v>9.23</v>
      </c>
      <c r="G3" s="4">
        <v>5.32</v>
      </c>
      <c r="H3" s="5">
        <f t="shared" si="1"/>
        <v>14.55</v>
      </c>
      <c r="I3" s="4">
        <v>1.54</v>
      </c>
      <c r="J3" s="7">
        <v>1.1399999999999999</v>
      </c>
      <c r="K3" s="6">
        <f t="shared" ref="K3:K23" si="3">SUM(I3:J3)</f>
        <v>2.6799999999999997</v>
      </c>
      <c r="L3" s="25">
        <f t="shared" si="2"/>
        <v>26.86</v>
      </c>
    </row>
    <row r="4" spans="1:12" x14ac:dyDescent="0.3">
      <c r="A4" s="3">
        <v>42097</v>
      </c>
      <c r="C4" s="4">
        <v>8.15</v>
      </c>
      <c r="D4" s="4">
        <v>6.97</v>
      </c>
      <c r="E4" s="5">
        <f t="shared" si="0"/>
        <v>15.120000000000001</v>
      </c>
      <c r="F4" s="4">
        <v>8.6199999999999992</v>
      </c>
      <c r="G4" s="4">
        <v>5.04</v>
      </c>
      <c r="H4" s="5">
        <f t="shared" si="1"/>
        <v>13.66</v>
      </c>
      <c r="I4" s="4">
        <v>1.23</v>
      </c>
      <c r="J4" s="7">
        <v>0.87</v>
      </c>
      <c r="K4" s="6">
        <f t="shared" si="3"/>
        <v>2.1</v>
      </c>
      <c r="L4" s="25">
        <f t="shared" si="2"/>
        <v>28.78</v>
      </c>
    </row>
    <row r="5" spans="1:12" x14ac:dyDescent="0.3">
      <c r="A5" s="3">
        <v>42100</v>
      </c>
      <c r="C5" s="4">
        <v>6.76</v>
      </c>
      <c r="D5" s="4">
        <v>0</v>
      </c>
      <c r="E5" s="5">
        <f>SUM(C5:D5)</f>
        <v>6.76</v>
      </c>
      <c r="F5" s="4">
        <v>10.220000000000001</v>
      </c>
      <c r="G5" s="4">
        <v>0</v>
      </c>
      <c r="H5" s="5">
        <f t="shared" ref="H5:H6" si="4">SUM(F5:G5)</f>
        <v>10.220000000000001</v>
      </c>
      <c r="I5" s="4">
        <v>1.51</v>
      </c>
      <c r="J5" s="4">
        <v>1.02</v>
      </c>
      <c r="K5" s="6">
        <f t="shared" si="3"/>
        <v>2.5300000000000002</v>
      </c>
      <c r="L5" s="27">
        <f t="shared" si="2"/>
        <v>16.98</v>
      </c>
    </row>
    <row r="6" spans="1:12" x14ac:dyDescent="0.3">
      <c r="A6" s="3">
        <v>42101</v>
      </c>
      <c r="C6" s="4">
        <v>7.97</v>
      </c>
      <c r="D6" s="4">
        <v>0</v>
      </c>
      <c r="E6" s="5">
        <f t="shared" ref="E6" si="5">SUM(C6:D6)</f>
        <v>7.97</v>
      </c>
      <c r="F6" s="4">
        <v>4.5</v>
      </c>
      <c r="G6" s="4">
        <v>0</v>
      </c>
      <c r="H6" s="5">
        <f t="shared" si="4"/>
        <v>4.5</v>
      </c>
      <c r="I6" s="4">
        <v>1.78</v>
      </c>
      <c r="J6" s="4">
        <v>1.07</v>
      </c>
      <c r="K6" s="6">
        <f t="shared" si="3"/>
        <v>2.85</v>
      </c>
      <c r="L6" s="27">
        <f t="shared" si="2"/>
        <v>12.469999999999999</v>
      </c>
    </row>
    <row r="7" spans="1:12" x14ac:dyDescent="0.3">
      <c r="A7" s="3">
        <v>42102</v>
      </c>
      <c r="C7" s="4">
        <v>9.09</v>
      </c>
      <c r="D7" s="4">
        <f>7.79+3.3</f>
        <v>11.09</v>
      </c>
      <c r="E7" s="5">
        <f>SUM(C7:D7)</f>
        <v>20.18</v>
      </c>
      <c r="F7" s="4">
        <v>7.51</v>
      </c>
      <c r="G7" s="4">
        <v>9.4</v>
      </c>
      <c r="H7" s="5">
        <f t="shared" si="1"/>
        <v>16.91</v>
      </c>
      <c r="I7" s="8">
        <v>2.56</v>
      </c>
      <c r="J7" s="4">
        <v>1.38</v>
      </c>
      <c r="K7" s="6">
        <f t="shared" si="3"/>
        <v>3.94</v>
      </c>
      <c r="L7" s="27">
        <f t="shared" si="2"/>
        <v>37.090000000000003</v>
      </c>
    </row>
    <row r="8" spans="1:12" x14ac:dyDescent="0.3">
      <c r="A8" s="3">
        <v>42103</v>
      </c>
      <c r="C8" s="4">
        <v>7.56</v>
      </c>
      <c r="D8" s="4">
        <v>8.4</v>
      </c>
      <c r="E8" s="5">
        <f>SUM(C8:D8)</f>
        <v>15.96</v>
      </c>
      <c r="F8" s="4">
        <v>6.22</v>
      </c>
      <c r="G8" s="4">
        <v>7.7</v>
      </c>
      <c r="H8" s="5">
        <f t="shared" si="1"/>
        <v>13.92</v>
      </c>
      <c r="I8" s="4">
        <v>0.94</v>
      </c>
      <c r="J8" s="4">
        <v>0.9</v>
      </c>
      <c r="K8" s="6">
        <f t="shared" si="3"/>
        <v>1.8399999999999999</v>
      </c>
      <c r="L8" s="27">
        <f t="shared" si="2"/>
        <v>29.880000000000003</v>
      </c>
    </row>
    <row r="9" spans="1:12" x14ac:dyDescent="0.3">
      <c r="A9" s="3">
        <v>42104</v>
      </c>
      <c r="C9" s="4">
        <v>6.11</v>
      </c>
      <c r="D9" s="4">
        <v>0</v>
      </c>
      <c r="E9" s="5">
        <f t="shared" si="0"/>
        <v>6.11</v>
      </c>
      <c r="F9" s="4">
        <v>8.48</v>
      </c>
      <c r="G9" s="4">
        <v>0</v>
      </c>
      <c r="H9" s="5">
        <f t="shared" si="1"/>
        <v>8.48</v>
      </c>
      <c r="I9" s="4">
        <v>1.55</v>
      </c>
      <c r="J9" s="4">
        <v>1.05</v>
      </c>
      <c r="K9" s="6">
        <f t="shared" si="3"/>
        <v>2.6</v>
      </c>
      <c r="L9" s="27">
        <f t="shared" si="2"/>
        <v>14.59</v>
      </c>
    </row>
    <row r="10" spans="1:12" x14ac:dyDescent="0.3">
      <c r="A10" s="3">
        <v>42107</v>
      </c>
      <c r="C10" s="4">
        <v>11.72</v>
      </c>
      <c r="D10" s="4">
        <v>8.82</v>
      </c>
      <c r="E10" s="5">
        <f>SUM(C10:D10)</f>
        <v>20.54</v>
      </c>
      <c r="F10" s="4">
        <v>9.76</v>
      </c>
      <c r="G10" s="4">
        <v>0</v>
      </c>
      <c r="H10" s="5">
        <f t="shared" si="1"/>
        <v>9.76</v>
      </c>
      <c r="I10" s="4">
        <v>1.07</v>
      </c>
      <c r="J10" s="4">
        <v>1</v>
      </c>
      <c r="K10" s="6">
        <f t="shared" si="3"/>
        <v>2.0700000000000003</v>
      </c>
      <c r="L10" s="25">
        <f t="shared" si="2"/>
        <v>30.299999999999997</v>
      </c>
    </row>
    <row r="11" spans="1:12" x14ac:dyDescent="0.3">
      <c r="A11" s="3">
        <v>42108</v>
      </c>
      <c r="C11" s="4">
        <v>7.27</v>
      </c>
      <c r="D11" s="4">
        <v>7.15</v>
      </c>
      <c r="E11" s="5">
        <f t="shared" si="0"/>
        <v>14.42</v>
      </c>
      <c r="F11" s="4">
        <v>11.35</v>
      </c>
      <c r="G11" s="4">
        <v>0</v>
      </c>
      <c r="H11" s="5">
        <f>SUM(F11:G11)</f>
        <v>11.35</v>
      </c>
      <c r="I11" s="4">
        <v>1.35</v>
      </c>
      <c r="J11" s="4">
        <v>1.06</v>
      </c>
      <c r="K11" s="6">
        <f t="shared" si="3"/>
        <v>2.41</v>
      </c>
      <c r="L11" s="25">
        <f t="shared" si="2"/>
        <v>25.77</v>
      </c>
    </row>
    <row r="12" spans="1:12" x14ac:dyDescent="0.3">
      <c r="A12" s="3">
        <v>42109</v>
      </c>
      <c r="C12" s="4">
        <v>6.97</v>
      </c>
      <c r="D12" s="4">
        <f>9.33+2.01</f>
        <v>11.34</v>
      </c>
      <c r="E12" s="5">
        <f>SUM(C12:D12)</f>
        <v>18.309999999999999</v>
      </c>
      <c r="F12" s="4">
        <v>7.17</v>
      </c>
      <c r="G12" s="4">
        <v>0</v>
      </c>
      <c r="H12" s="5">
        <f t="shared" si="1"/>
        <v>7.17</v>
      </c>
      <c r="I12" s="4">
        <v>1.42</v>
      </c>
      <c r="J12" s="4">
        <v>1.01</v>
      </c>
      <c r="K12" s="6">
        <f t="shared" si="3"/>
        <v>2.4299999999999997</v>
      </c>
      <c r="L12" s="25">
        <f t="shared" si="2"/>
        <v>25.479999999999997</v>
      </c>
    </row>
    <row r="13" spans="1:12" x14ac:dyDescent="0.3">
      <c r="A13" s="3">
        <v>42110</v>
      </c>
      <c r="C13" s="4">
        <v>11.7</v>
      </c>
      <c r="D13" s="4">
        <v>0</v>
      </c>
      <c r="E13" s="5">
        <f t="shared" si="0"/>
        <v>11.7</v>
      </c>
      <c r="F13" s="4">
        <v>12.58</v>
      </c>
      <c r="G13" s="4">
        <v>0</v>
      </c>
      <c r="H13" s="5">
        <f t="shared" si="1"/>
        <v>12.58</v>
      </c>
      <c r="I13" s="4">
        <v>0.87</v>
      </c>
      <c r="J13" s="4">
        <v>0.81</v>
      </c>
      <c r="K13" s="6">
        <f t="shared" si="3"/>
        <v>1.6800000000000002</v>
      </c>
      <c r="L13" s="25">
        <f t="shared" si="2"/>
        <v>24.28</v>
      </c>
    </row>
    <row r="14" spans="1:12" x14ac:dyDescent="0.3">
      <c r="A14" s="3">
        <v>42111</v>
      </c>
      <c r="C14" s="4">
        <v>9.19</v>
      </c>
      <c r="D14" s="4">
        <v>7.47</v>
      </c>
      <c r="E14" s="5">
        <f t="shared" si="0"/>
        <v>16.66</v>
      </c>
      <c r="F14" s="4">
        <v>8.69</v>
      </c>
      <c r="G14" s="4">
        <v>4.4000000000000004</v>
      </c>
      <c r="H14" s="5">
        <f t="shared" si="1"/>
        <v>13.09</v>
      </c>
      <c r="I14" s="4">
        <v>1.1000000000000001</v>
      </c>
      <c r="J14" s="4">
        <v>0.98</v>
      </c>
      <c r="K14" s="6">
        <f t="shared" si="3"/>
        <v>2.08</v>
      </c>
      <c r="L14" s="25">
        <f t="shared" si="2"/>
        <v>29.75</v>
      </c>
    </row>
    <row r="15" spans="1:12" x14ac:dyDescent="0.3">
      <c r="A15" s="3">
        <v>42114</v>
      </c>
      <c r="C15" s="4">
        <v>11.79</v>
      </c>
      <c r="D15" s="4">
        <v>8.2799999999999994</v>
      </c>
      <c r="E15" s="5">
        <f t="shared" si="0"/>
        <v>20.07</v>
      </c>
      <c r="F15" s="4">
        <v>8.7899999999999991</v>
      </c>
      <c r="G15" s="4">
        <v>9.7899999999999991</v>
      </c>
      <c r="H15" s="5">
        <f t="shared" si="1"/>
        <v>18.579999999999998</v>
      </c>
      <c r="I15" s="4">
        <v>0.75</v>
      </c>
      <c r="J15" s="4">
        <v>0.45</v>
      </c>
      <c r="K15" s="6">
        <f t="shared" si="3"/>
        <v>1.2</v>
      </c>
      <c r="L15" s="25">
        <f t="shared" si="2"/>
        <v>38.65</v>
      </c>
    </row>
    <row r="16" spans="1:12" x14ac:dyDescent="0.3">
      <c r="A16" s="3">
        <v>42115</v>
      </c>
      <c r="C16" s="4">
        <v>9.14</v>
      </c>
      <c r="D16" s="4">
        <v>5.0199999999999996</v>
      </c>
      <c r="E16" s="5">
        <f>SUM(C16:D16)</f>
        <v>14.16</v>
      </c>
      <c r="F16" s="4">
        <v>11.83</v>
      </c>
      <c r="G16" s="4">
        <v>0</v>
      </c>
      <c r="H16" s="5">
        <f t="shared" si="1"/>
        <v>11.83</v>
      </c>
      <c r="I16" s="4">
        <v>1.27</v>
      </c>
      <c r="J16" s="4">
        <v>1.08</v>
      </c>
      <c r="K16" s="6">
        <f t="shared" si="3"/>
        <v>2.35</v>
      </c>
      <c r="L16" s="25">
        <f t="shared" si="2"/>
        <v>25.990000000000002</v>
      </c>
    </row>
    <row r="17" spans="1:12" x14ac:dyDescent="0.3">
      <c r="A17" s="3">
        <v>42116</v>
      </c>
      <c r="C17" s="4">
        <v>10.32</v>
      </c>
      <c r="D17" s="4">
        <v>7.55</v>
      </c>
      <c r="E17" s="5">
        <f t="shared" si="0"/>
        <v>17.87</v>
      </c>
      <c r="F17" s="4">
        <v>6.93</v>
      </c>
      <c r="G17" s="4">
        <v>8.5299999999999994</v>
      </c>
      <c r="H17" s="5">
        <f t="shared" si="1"/>
        <v>15.459999999999999</v>
      </c>
      <c r="I17" s="7">
        <v>1.95</v>
      </c>
      <c r="J17" s="7">
        <v>1.06</v>
      </c>
      <c r="K17" s="6">
        <f t="shared" si="3"/>
        <v>3.01</v>
      </c>
      <c r="L17" s="25">
        <f t="shared" si="2"/>
        <v>33.33</v>
      </c>
    </row>
    <row r="18" spans="1:12" x14ac:dyDescent="0.3">
      <c r="A18" s="3">
        <v>42117</v>
      </c>
      <c r="C18" s="4">
        <v>9.61</v>
      </c>
      <c r="D18" s="24">
        <v>6.43</v>
      </c>
      <c r="E18" s="5">
        <f>SUM(C18:D18)</f>
        <v>16.04</v>
      </c>
      <c r="F18" s="4">
        <v>7.39</v>
      </c>
      <c r="G18" s="4">
        <v>5.05</v>
      </c>
      <c r="H18" s="5">
        <f t="shared" si="1"/>
        <v>12.44</v>
      </c>
      <c r="I18" s="7">
        <v>0.97</v>
      </c>
      <c r="J18" s="7">
        <v>0.56999999999999995</v>
      </c>
      <c r="K18" s="6">
        <f t="shared" si="3"/>
        <v>1.54</v>
      </c>
      <c r="L18" s="25">
        <f t="shared" si="2"/>
        <v>28.479999999999997</v>
      </c>
    </row>
    <row r="19" spans="1:12" x14ac:dyDescent="0.3">
      <c r="A19" s="3">
        <v>42118</v>
      </c>
      <c r="C19" s="4">
        <v>10.91</v>
      </c>
      <c r="D19" s="4">
        <v>5.52</v>
      </c>
      <c r="E19" s="5">
        <f t="shared" si="0"/>
        <v>16.43</v>
      </c>
      <c r="F19" s="4">
        <v>5.1100000000000003</v>
      </c>
      <c r="G19" s="4">
        <v>7.8</v>
      </c>
      <c r="H19" s="5">
        <f t="shared" si="1"/>
        <v>12.91</v>
      </c>
      <c r="I19" s="24">
        <v>1</v>
      </c>
      <c r="J19" s="24">
        <v>0.94</v>
      </c>
      <c r="K19" s="6">
        <f t="shared" si="3"/>
        <v>1.94</v>
      </c>
      <c r="L19" s="25">
        <f t="shared" si="2"/>
        <v>29.34</v>
      </c>
    </row>
    <row r="20" spans="1:12" x14ac:dyDescent="0.3">
      <c r="A20" s="3">
        <v>42121</v>
      </c>
      <c r="C20" s="4">
        <v>8.43</v>
      </c>
      <c r="D20" s="4">
        <v>9.02</v>
      </c>
      <c r="E20" s="5">
        <f t="shared" si="0"/>
        <v>17.45</v>
      </c>
      <c r="F20" s="4">
        <v>7.09</v>
      </c>
      <c r="G20" s="4">
        <v>8.8000000000000007</v>
      </c>
      <c r="H20" s="5">
        <f t="shared" si="1"/>
        <v>15.89</v>
      </c>
      <c r="I20" s="4">
        <v>1.87</v>
      </c>
      <c r="J20" s="4">
        <v>1.4</v>
      </c>
      <c r="K20" s="6">
        <f t="shared" si="3"/>
        <v>3.27</v>
      </c>
      <c r="L20" s="25">
        <f t="shared" si="2"/>
        <v>33.340000000000003</v>
      </c>
    </row>
    <row r="21" spans="1:12" x14ac:dyDescent="0.3">
      <c r="A21" s="3">
        <v>42122</v>
      </c>
      <c r="C21" s="4">
        <v>11.04</v>
      </c>
      <c r="D21" s="4">
        <v>3.91</v>
      </c>
      <c r="E21" s="5">
        <f t="shared" si="0"/>
        <v>14.95</v>
      </c>
      <c r="F21" s="4">
        <v>10.11</v>
      </c>
      <c r="G21" s="4">
        <v>0</v>
      </c>
      <c r="H21" s="5">
        <f t="shared" si="1"/>
        <v>10.11</v>
      </c>
      <c r="I21" s="4">
        <v>1.03</v>
      </c>
      <c r="J21" s="4">
        <v>0.98</v>
      </c>
      <c r="K21" s="6">
        <f t="shared" si="3"/>
        <v>2.0099999999999998</v>
      </c>
      <c r="L21" s="25">
        <f t="shared" si="2"/>
        <v>25.06</v>
      </c>
    </row>
    <row r="22" spans="1:12" x14ac:dyDescent="0.3">
      <c r="A22" s="3">
        <v>42123</v>
      </c>
      <c r="C22" s="4">
        <v>9.9600000000000009</v>
      </c>
      <c r="D22" s="4">
        <v>7.84</v>
      </c>
      <c r="E22" s="5">
        <f t="shared" si="0"/>
        <v>17.8</v>
      </c>
      <c r="F22" s="4">
        <v>7.38</v>
      </c>
      <c r="G22" s="4">
        <v>9.08</v>
      </c>
      <c r="H22" s="5">
        <f t="shared" si="1"/>
        <v>16.46</v>
      </c>
      <c r="I22" s="4">
        <v>1.67</v>
      </c>
      <c r="J22" s="4">
        <v>1.21</v>
      </c>
      <c r="K22" s="6">
        <f t="shared" si="3"/>
        <v>2.88</v>
      </c>
      <c r="L22" s="25">
        <f t="shared" si="2"/>
        <v>34.260000000000005</v>
      </c>
    </row>
    <row r="23" spans="1:12" x14ac:dyDescent="0.3">
      <c r="A23" s="3">
        <v>42124</v>
      </c>
      <c r="C23" s="4">
        <v>8.5500000000000007</v>
      </c>
      <c r="D23" s="4">
        <v>5.6</v>
      </c>
      <c r="E23" s="5">
        <f>SUM(C23:D23)</f>
        <v>14.15</v>
      </c>
      <c r="F23" s="4">
        <v>4.84</v>
      </c>
      <c r="G23" s="4">
        <v>9.77</v>
      </c>
      <c r="H23" s="5">
        <f>SUM(F23:G23)</f>
        <v>14.61</v>
      </c>
      <c r="I23" s="4">
        <v>0.87</v>
      </c>
      <c r="J23" s="4">
        <v>0.63</v>
      </c>
      <c r="K23" s="6">
        <f t="shared" si="3"/>
        <v>1.5</v>
      </c>
      <c r="L23" s="25">
        <f t="shared" si="2"/>
        <v>28.759999999999998</v>
      </c>
    </row>
    <row r="24" spans="1:12" x14ac:dyDescent="0.3">
      <c r="A24" s="9" t="s">
        <v>14</v>
      </c>
      <c r="B24" s="10"/>
      <c r="C24" s="11">
        <f t="shared" ref="C24:K24" si="6">SUM(C2:C23)</f>
        <v>195.75000000000003</v>
      </c>
      <c r="D24" s="11">
        <f t="shared" si="6"/>
        <v>133.20999999999998</v>
      </c>
      <c r="E24" s="12">
        <f t="shared" si="6"/>
        <v>328.95999999999992</v>
      </c>
      <c r="F24" s="11">
        <f t="shared" si="6"/>
        <v>178.38000000000002</v>
      </c>
      <c r="G24" s="11">
        <f t="shared" si="6"/>
        <v>97.279999999999987</v>
      </c>
      <c r="H24" s="12">
        <f t="shared" si="6"/>
        <v>275.66000000000003</v>
      </c>
      <c r="I24" s="11">
        <f t="shared" si="6"/>
        <v>29.580000000000002</v>
      </c>
      <c r="J24" s="11">
        <f t="shared" si="6"/>
        <v>21.790000000000003</v>
      </c>
      <c r="K24" s="12">
        <f t="shared" si="6"/>
        <v>51.370000000000005</v>
      </c>
      <c r="L24" s="12">
        <f>SUM(E24,H24)</f>
        <v>604.61999999999989</v>
      </c>
    </row>
    <row r="25" spans="1:12" ht="52.8" x14ac:dyDescent="0.3">
      <c r="C25" s="1" t="s">
        <v>0</v>
      </c>
      <c r="D25" s="1" t="s">
        <v>0</v>
      </c>
      <c r="E25" s="2" t="s">
        <v>1</v>
      </c>
      <c r="F25" s="1" t="s">
        <v>2</v>
      </c>
      <c r="G25" s="1" t="s">
        <v>2</v>
      </c>
      <c r="H25" s="2" t="s">
        <v>3</v>
      </c>
      <c r="I25" s="1" t="s">
        <v>17</v>
      </c>
      <c r="J25" s="1"/>
      <c r="K25" s="1" t="s">
        <v>18</v>
      </c>
      <c r="L25" s="1" t="s">
        <v>19</v>
      </c>
    </row>
    <row r="26" spans="1:12" x14ac:dyDescent="0.3">
      <c r="A26" s="3">
        <v>42125</v>
      </c>
      <c r="C26" s="4">
        <v>10.36</v>
      </c>
      <c r="D26" s="4">
        <v>4.5199999999999996</v>
      </c>
      <c r="E26" s="5">
        <f t="shared" ref="E26:E44" si="7">SUM(C26:D26)</f>
        <v>14.879999999999999</v>
      </c>
      <c r="F26" s="4">
        <v>9.61</v>
      </c>
      <c r="G26" s="4">
        <v>6.16</v>
      </c>
      <c r="H26" s="5">
        <f t="shared" ref="H26:H46" si="8">SUM(F26:G26)</f>
        <v>15.77</v>
      </c>
      <c r="I26" s="4">
        <v>2.85</v>
      </c>
      <c r="J26" s="4"/>
      <c r="K26" s="6">
        <f t="shared" ref="K26:K46" si="9">SUM(I26:I26)</f>
        <v>2.85</v>
      </c>
      <c r="L26" s="8">
        <f t="shared" ref="L26:L46" si="10">SUM(E26,H26)</f>
        <v>30.65</v>
      </c>
    </row>
    <row r="27" spans="1:12" x14ac:dyDescent="0.3">
      <c r="A27" s="3">
        <v>42128</v>
      </c>
      <c r="C27" s="4">
        <v>10.24</v>
      </c>
      <c r="D27" s="4">
        <v>6.92</v>
      </c>
      <c r="E27" s="5">
        <f>SUM(C27:D27)</f>
        <v>17.16</v>
      </c>
      <c r="F27" s="24">
        <v>7.25</v>
      </c>
      <c r="G27" s="24">
        <v>4.25</v>
      </c>
      <c r="H27" s="5">
        <f t="shared" si="8"/>
        <v>11.5</v>
      </c>
      <c r="I27" s="4">
        <v>2.41</v>
      </c>
      <c r="J27" s="4"/>
      <c r="K27" s="6">
        <f t="shared" si="9"/>
        <v>2.41</v>
      </c>
      <c r="L27" s="26">
        <f t="shared" si="10"/>
        <v>28.66</v>
      </c>
    </row>
    <row r="28" spans="1:12" x14ac:dyDescent="0.3">
      <c r="A28" s="3">
        <v>42129</v>
      </c>
      <c r="C28" s="4">
        <f>7.43+4.72</f>
        <v>12.149999999999999</v>
      </c>
      <c r="D28" s="4">
        <v>9.8800000000000008</v>
      </c>
      <c r="E28" s="5">
        <f t="shared" si="7"/>
        <v>22.03</v>
      </c>
      <c r="F28" s="4">
        <v>10.4</v>
      </c>
      <c r="G28" s="4">
        <v>0</v>
      </c>
      <c r="H28" s="5">
        <f t="shared" si="8"/>
        <v>10.4</v>
      </c>
      <c r="I28" s="4">
        <v>2.68</v>
      </c>
      <c r="J28" s="4"/>
      <c r="K28" s="6">
        <f t="shared" si="9"/>
        <v>2.68</v>
      </c>
      <c r="L28" s="26">
        <f t="shared" si="10"/>
        <v>32.43</v>
      </c>
    </row>
    <row r="29" spans="1:12" x14ac:dyDescent="0.3">
      <c r="A29" s="3">
        <v>42130</v>
      </c>
      <c r="C29" s="4">
        <v>4.88</v>
      </c>
      <c r="D29" s="4">
        <v>7.76</v>
      </c>
      <c r="E29" s="5">
        <f t="shared" si="7"/>
        <v>12.64</v>
      </c>
      <c r="F29" s="4">
        <v>10.07</v>
      </c>
      <c r="G29" s="4">
        <v>4.38</v>
      </c>
      <c r="H29" s="5">
        <f t="shared" si="8"/>
        <v>14.45</v>
      </c>
      <c r="I29" s="4">
        <v>3.28</v>
      </c>
      <c r="J29" s="4"/>
      <c r="K29" s="6">
        <f t="shared" si="9"/>
        <v>3.28</v>
      </c>
      <c r="L29" s="26">
        <f t="shared" si="10"/>
        <v>27.09</v>
      </c>
    </row>
    <row r="30" spans="1:12" x14ac:dyDescent="0.3">
      <c r="A30" s="3">
        <v>42131</v>
      </c>
      <c r="C30" s="4">
        <v>8.41</v>
      </c>
      <c r="D30" s="4">
        <v>4.8600000000000003</v>
      </c>
      <c r="E30" s="5">
        <f t="shared" si="7"/>
        <v>13.27</v>
      </c>
      <c r="F30" s="4">
        <v>8.14</v>
      </c>
      <c r="G30" s="4">
        <v>5.25</v>
      </c>
      <c r="H30" s="5">
        <f t="shared" si="8"/>
        <v>13.39</v>
      </c>
      <c r="I30" s="4">
        <v>1.7</v>
      </c>
      <c r="J30" s="4"/>
      <c r="K30" s="6">
        <f t="shared" si="9"/>
        <v>1.7</v>
      </c>
      <c r="L30" s="26">
        <f t="shared" si="10"/>
        <v>26.66</v>
      </c>
    </row>
    <row r="31" spans="1:12" s="16" customFormat="1" x14ac:dyDescent="0.3">
      <c r="A31" s="3">
        <v>42132</v>
      </c>
      <c r="C31" s="7">
        <v>6.87</v>
      </c>
      <c r="D31" s="7">
        <v>5.55</v>
      </c>
      <c r="E31" s="5">
        <f t="shared" si="7"/>
        <v>12.42</v>
      </c>
      <c r="F31" s="7">
        <v>14.94</v>
      </c>
      <c r="G31" s="7">
        <v>6.78</v>
      </c>
      <c r="H31" s="5">
        <f t="shared" si="8"/>
        <v>21.72</v>
      </c>
      <c r="I31" s="4">
        <v>2.54</v>
      </c>
      <c r="J31" s="4"/>
      <c r="K31" s="6">
        <f t="shared" si="9"/>
        <v>2.54</v>
      </c>
      <c r="L31" s="26">
        <f t="shared" si="10"/>
        <v>34.14</v>
      </c>
    </row>
    <row r="32" spans="1:12" x14ac:dyDescent="0.3">
      <c r="A32" s="3">
        <v>42135</v>
      </c>
      <c r="C32" s="4">
        <v>9.68</v>
      </c>
      <c r="D32" s="4">
        <v>10.65</v>
      </c>
      <c r="E32" s="5">
        <f t="shared" si="7"/>
        <v>20.329999999999998</v>
      </c>
      <c r="F32" s="4">
        <v>11.36</v>
      </c>
      <c r="G32" s="4">
        <v>7.28</v>
      </c>
      <c r="H32" s="5">
        <f t="shared" si="8"/>
        <v>18.64</v>
      </c>
      <c r="I32" s="4">
        <v>2.8</v>
      </c>
      <c r="J32" s="4"/>
      <c r="K32" s="6">
        <f t="shared" si="9"/>
        <v>2.8</v>
      </c>
      <c r="L32" s="8">
        <f t="shared" si="10"/>
        <v>38.97</v>
      </c>
    </row>
    <row r="33" spans="1:12" x14ac:dyDescent="0.3">
      <c r="A33" s="3">
        <v>42136</v>
      </c>
      <c r="C33" s="4">
        <v>8.89</v>
      </c>
      <c r="D33" s="4">
        <v>3.49</v>
      </c>
      <c r="E33" s="5">
        <f>SUM(C33:D33)</f>
        <v>12.38</v>
      </c>
      <c r="F33" s="4">
        <v>9.57</v>
      </c>
      <c r="G33" s="4">
        <v>0</v>
      </c>
      <c r="H33" s="5">
        <f>SUM(F33:G33)</f>
        <v>9.57</v>
      </c>
      <c r="I33" s="4">
        <v>3.27</v>
      </c>
      <c r="J33" s="4"/>
      <c r="K33" s="6">
        <f t="shared" si="9"/>
        <v>3.27</v>
      </c>
      <c r="L33" s="8">
        <f t="shared" si="10"/>
        <v>21.950000000000003</v>
      </c>
    </row>
    <row r="34" spans="1:12" x14ac:dyDescent="0.3">
      <c r="A34" s="3">
        <v>42137</v>
      </c>
      <c r="C34" s="4">
        <v>6.21</v>
      </c>
      <c r="D34" s="4">
        <v>3.89</v>
      </c>
      <c r="E34" s="5">
        <f>SUM(C34:D34)</f>
        <v>10.1</v>
      </c>
      <c r="F34" s="4">
        <v>7.28</v>
      </c>
      <c r="G34" s="4">
        <v>9.6300000000000008</v>
      </c>
      <c r="H34" s="5">
        <f t="shared" si="8"/>
        <v>16.91</v>
      </c>
      <c r="I34" s="4">
        <v>2.8</v>
      </c>
      <c r="J34" s="4"/>
      <c r="K34" s="6">
        <f t="shared" si="9"/>
        <v>2.8</v>
      </c>
      <c r="L34" s="8">
        <f t="shared" si="10"/>
        <v>27.009999999999998</v>
      </c>
    </row>
    <row r="35" spans="1:12" x14ac:dyDescent="0.3">
      <c r="A35" s="3">
        <v>42138</v>
      </c>
      <c r="C35" s="4">
        <v>9.44</v>
      </c>
      <c r="D35" s="4">
        <v>3.3</v>
      </c>
      <c r="E35" s="5">
        <f>SUM(C35:D35)</f>
        <v>12.739999999999998</v>
      </c>
      <c r="F35" s="4">
        <v>5.87</v>
      </c>
      <c r="G35" s="4">
        <v>7.76</v>
      </c>
      <c r="H35" s="5">
        <f>SUM(F35:G35)</f>
        <v>13.629999999999999</v>
      </c>
      <c r="I35" s="4">
        <v>1.78</v>
      </c>
      <c r="J35" s="4"/>
      <c r="K35" s="6">
        <f t="shared" si="9"/>
        <v>1.78</v>
      </c>
      <c r="L35" s="8">
        <f t="shared" si="10"/>
        <v>26.369999999999997</v>
      </c>
    </row>
    <row r="36" spans="1:12" x14ac:dyDescent="0.3">
      <c r="A36" s="3">
        <v>42139</v>
      </c>
      <c r="C36" s="4">
        <v>2.25</v>
      </c>
      <c r="D36" s="4">
        <v>8.15</v>
      </c>
      <c r="E36" s="5">
        <f t="shared" si="7"/>
        <v>10.4</v>
      </c>
      <c r="F36" s="4">
        <v>7.76</v>
      </c>
      <c r="G36" s="4">
        <v>9.51</v>
      </c>
      <c r="H36" s="5">
        <f t="shared" si="8"/>
        <v>17.27</v>
      </c>
      <c r="I36" s="4">
        <v>2.23</v>
      </c>
      <c r="J36" s="4"/>
      <c r="K36" s="6">
        <f t="shared" si="9"/>
        <v>2.23</v>
      </c>
      <c r="L36" s="8">
        <f t="shared" si="10"/>
        <v>27.67</v>
      </c>
    </row>
    <row r="37" spans="1:12" x14ac:dyDescent="0.3">
      <c r="A37" s="3">
        <v>42142</v>
      </c>
      <c r="C37" s="4">
        <v>9.5</v>
      </c>
      <c r="D37" s="4">
        <v>7.86</v>
      </c>
      <c r="E37" s="5">
        <f t="shared" si="7"/>
        <v>17.36</v>
      </c>
      <c r="F37" s="4">
        <v>7.45</v>
      </c>
      <c r="G37" s="4">
        <v>9.25</v>
      </c>
      <c r="H37" s="5">
        <f t="shared" si="8"/>
        <v>16.7</v>
      </c>
      <c r="I37" s="4">
        <v>2.7</v>
      </c>
      <c r="J37" s="4"/>
      <c r="K37" s="6">
        <f t="shared" si="9"/>
        <v>2.7</v>
      </c>
      <c r="L37" s="8">
        <f t="shared" si="10"/>
        <v>34.06</v>
      </c>
    </row>
    <row r="38" spans="1:12" x14ac:dyDescent="0.3">
      <c r="A38" s="3">
        <v>42143</v>
      </c>
      <c r="C38" s="4">
        <v>8.69</v>
      </c>
      <c r="D38" s="4">
        <v>7.2</v>
      </c>
      <c r="E38" s="5">
        <f t="shared" si="7"/>
        <v>15.89</v>
      </c>
      <c r="F38" s="4">
        <v>11.86</v>
      </c>
      <c r="G38" s="4">
        <v>0</v>
      </c>
      <c r="H38" s="5">
        <f t="shared" si="8"/>
        <v>11.86</v>
      </c>
      <c r="I38" s="4">
        <v>2.75</v>
      </c>
      <c r="J38" s="4"/>
      <c r="K38" s="6">
        <f t="shared" si="9"/>
        <v>2.75</v>
      </c>
      <c r="L38" s="8">
        <f t="shared" si="10"/>
        <v>27.75</v>
      </c>
    </row>
    <row r="39" spans="1:12" x14ac:dyDescent="0.3">
      <c r="A39" s="3">
        <v>42144</v>
      </c>
      <c r="C39" s="4">
        <v>8.1199999999999992</v>
      </c>
      <c r="D39" s="4">
        <v>9.48</v>
      </c>
      <c r="E39" s="5">
        <f t="shared" si="7"/>
        <v>17.600000000000001</v>
      </c>
      <c r="F39" s="4">
        <v>9.33</v>
      </c>
      <c r="G39" s="4">
        <v>8.26</v>
      </c>
      <c r="H39" s="5">
        <f t="shared" si="8"/>
        <v>17.59</v>
      </c>
      <c r="I39" s="4">
        <v>2.86</v>
      </c>
      <c r="J39" s="4"/>
      <c r="K39" s="6">
        <f t="shared" si="9"/>
        <v>2.86</v>
      </c>
      <c r="L39" s="8">
        <f t="shared" si="10"/>
        <v>35.19</v>
      </c>
    </row>
    <row r="40" spans="1:12" x14ac:dyDescent="0.3">
      <c r="A40" s="3">
        <v>42145</v>
      </c>
      <c r="C40" s="4">
        <v>7.74</v>
      </c>
      <c r="D40" s="4">
        <v>5.47</v>
      </c>
      <c r="E40" s="5">
        <f>SUM(C40:D40)</f>
        <v>13.21</v>
      </c>
      <c r="F40" s="4">
        <v>8.56</v>
      </c>
      <c r="G40" s="4">
        <v>5.78</v>
      </c>
      <c r="H40" s="5">
        <f t="shared" si="8"/>
        <v>14.34</v>
      </c>
      <c r="I40" s="4">
        <v>1.37</v>
      </c>
      <c r="J40" s="4"/>
      <c r="K40" s="6">
        <f t="shared" si="9"/>
        <v>1.37</v>
      </c>
      <c r="L40" s="8">
        <f t="shared" si="10"/>
        <v>27.55</v>
      </c>
    </row>
    <row r="41" spans="1:12" x14ac:dyDescent="0.3">
      <c r="A41" s="3">
        <v>42146</v>
      </c>
      <c r="C41" s="4">
        <v>4.68</v>
      </c>
      <c r="D41" s="4">
        <v>10.039999999999999</v>
      </c>
      <c r="E41" s="5">
        <f t="shared" si="7"/>
        <v>14.719999999999999</v>
      </c>
      <c r="F41" s="4">
        <v>8.76</v>
      </c>
      <c r="G41" s="4">
        <v>6.87</v>
      </c>
      <c r="H41" s="5">
        <f t="shared" si="8"/>
        <v>15.629999999999999</v>
      </c>
      <c r="I41" s="4">
        <v>2.15</v>
      </c>
      <c r="J41" s="4"/>
      <c r="K41" s="6">
        <f t="shared" si="9"/>
        <v>2.15</v>
      </c>
      <c r="L41" s="8">
        <f t="shared" si="10"/>
        <v>30.349999999999998</v>
      </c>
    </row>
    <row r="42" spans="1:12" x14ac:dyDescent="0.3">
      <c r="A42" s="3">
        <v>42149</v>
      </c>
      <c r="C42" s="4">
        <v>10.14</v>
      </c>
      <c r="D42" s="4">
        <f>7.55+4.18</f>
        <v>11.73</v>
      </c>
      <c r="E42" s="5">
        <f t="shared" si="7"/>
        <v>21.87</v>
      </c>
      <c r="F42" s="4">
        <v>5.99</v>
      </c>
      <c r="G42" s="4">
        <v>8.44</v>
      </c>
      <c r="H42" s="5">
        <f t="shared" si="8"/>
        <v>14.43</v>
      </c>
      <c r="I42" s="4">
        <v>2.64</v>
      </c>
      <c r="J42" s="4"/>
      <c r="K42" s="6">
        <f t="shared" si="9"/>
        <v>2.64</v>
      </c>
      <c r="L42" s="8">
        <f t="shared" si="10"/>
        <v>36.299999999999997</v>
      </c>
    </row>
    <row r="43" spans="1:12" x14ac:dyDescent="0.3">
      <c r="A43" s="3">
        <v>42150</v>
      </c>
      <c r="C43" s="4">
        <v>4.76</v>
      </c>
      <c r="D43" s="4">
        <v>10.199999999999999</v>
      </c>
      <c r="E43" s="5">
        <f t="shared" si="7"/>
        <v>14.959999999999999</v>
      </c>
      <c r="F43" s="4">
        <v>12.19</v>
      </c>
      <c r="G43" s="4">
        <v>0</v>
      </c>
      <c r="H43" s="5">
        <f t="shared" si="8"/>
        <v>12.19</v>
      </c>
      <c r="I43" s="4">
        <v>2.91</v>
      </c>
      <c r="J43" s="4"/>
      <c r="K43" s="6">
        <f t="shared" si="9"/>
        <v>2.91</v>
      </c>
      <c r="L43" s="8">
        <f t="shared" si="10"/>
        <v>27.15</v>
      </c>
    </row>
    <row r="44" spans="1:12" x14ac:dyDescent="0.3">
      <c r="A44" s="3">
        <v>42151</v>
      </c>
      <c r="C44" s="4">
        <v>10.06</v>
      </c>
      <c r="D44" s="4">
        <v>8.98</v>
      </c>
      <c r="E44" s="5">
        <f t="shared" si="7"/>
        <v>19.04</v>
      </c>
      <c r="F44" s="4">
        <v>9.07</v>
      </c>
      <c r="G44" s="4">
        <v>7.99</v>
      </c>
      <c r="H44" s="5">
        <f t="shared" si="8"/>
        <v>17.060000000000002</v>
      </c>
      <c r="I44" s="4">
        <v>3.1</v>
      </c>
      <c r="J44" s="4"/>
      <c r="K44" s="6">
        <f t="shared" si="9"/>
        <v>3.1</v>
      </c>
      <c r="L44" s="8">
        <f t="shared" si="10"/>
        <v>36.1</v>
      </c>
    </row>
    <row r="45" spans="1:12" x14ac:dyDescent="0.3">
      <c r="A45" s="3">
        <v>42152</v>
      </c>
      <c r="C45" s="4">
        <v>6.61</v>
      </c>
      <c r="D45" s="4">
        <v>7.55</v>
      </c>
      <c r="E45" s="5">
        <f>SUM(C45:D45)</f>
        <v>14.16</v>
      </c>
      <c r="F45" s="4">
        <v>8.42</v>
      </c>
      <c r="G45" s="4">
        <v>7.77</v>
      </c>
      <c r="H45" s="5">
        <f t="shared" si="8"/>
        <v>16.189999999999998</v>
      </c>
      <c r="I45" s="4">
        <v>4.55</v>
      </c>
      <c r="J45" s="4"/>
      <c r="K45" s="6">
        <f t="shared" si="9"/>
        <v>4.55</v>
      </c>
      <c r="L45" s="8">
        <f t="shared" si="10"/>
        <v>30.349999999999998</v>
      </c>
    </row>
    <row r="46" spans="1:12" x14ac:dyDescent="0.3">
      <c r="A46" s="3">
        <v>42153</v>
      </c>
      <c r="C46" s="4">
        <v>6.38</v>
      </c>
      <c r="D46" s="4">
        <v>0</v>
      </c>
      <c r="E46" s="5">
        <f t="shared" ref="E46" si="11">SUM(C46:D46)</f>
        <v>6.38</v>
      </c>
      <c r="F46" s="4">
        <v>10.52</v>
      </c>
      <c r="G46" s="4">
        <v>5.25</v>
      </c>
      <c r="H46" s="5">
        <f t="shared" si="8"/>
        <v>15.77</v>
      </c>
      <c r="I46" s="4">
        <v>2.74</v>
      </c>
      <c r="J46" s="4"/>
      <c r="K46" s="6">
        <f t="shared" si="9"/>
        <v>2.74</v>
      </c>
      <c r="L46" s="8">
        <f t="shared" si="10"/>
        <v>22.15</v>
      </c>
    </row>
    <row r="47" spans="1:12" x14ac:dyDescent="0.3">
      <c r="A47" s="18" t="s">
        <v>15</v>
      </c>
      <c r="B47" s="10"/>
      <c r="C47" s="11">
        <f t="shared" ref="C47:I47" si="12">SUM(C26:C46)</f>
        <v>166.06</v>
      </c>
      <c r="D47" s="11">
        <f t="shared" si="12"/>
        <v>147.48000000000002</v>
      </c>
      <c r="E47" s="12">
        <f t="shared" si="12"/>
        <v>313.54000000000002</v>
      </c>
      <c r="F47" s="11">
        <f t="shared" si="12"/>
        <v>194.4</v>
      </c>
      <c r="G47" s="11">
        <f t="shared" si="12"/>
        <v>120.61</v>
      </c>
      <c r="H47" s="12">
        <f t="shared" si="12"/>
        <v>315.01</v>
      </c>
      <c r="I47" s="11">
        <f t="shared" si="12"/>
        <v>56.11</v>
      </c>
      <c r="J47" s="24"/>
      <c r="K47" s="12">
        <f>SUM(K26:K46)</f>
        <v>56.11</v>
      </c>
      <c r="L47" s="12">
        <f>SUM(E47,H47)</f>
        <v>628.54999999999995</v>
      </c>
    </row>
    <row r="48" spans="1:12" ht="52.8" x14ac:dyDescent="0.3">
      <c r="C48" s="1" t="s">
        <v>0</v>
      </c>
      <c r="D48" s="1" t="s">
        <v>0</v>
      </c>
      <c r="E48" s="2" t="s">
        <v>1</v>
      </c>
      <c r="F48" s="1" t="s">
        <v>2</v>
      </c>
      <c r="G48" s="1" t="s">
        <v>2</v>
      </c>
      <c r="H48" s="2" t="s">
        <v>3</v>
      </c>
      <c r="I48" s="1" t="s">
        <v>17</v>
      </c>
      <c r="J48" s="1"/>
      <c r="K48" s="1" t="s">
        <v>18</v>
      </c>
      <c r="L48" s="1" t="s">
        <v>19</v>
      </c>
    </row>
    <row r="49" spans="1:12" x14ac:dyDescent="0.3">
      <c r="A49" s="3">
        <v>42156</v>
      </c>
      <c r="C49" s="4">
        <v>10.26</v>
      </c>
      <c r="D49" s="4">
        <f>9.41+3.55</f>
        <v>12.96</v>
      </c>
      <c r="E49" s="5">
        <f t="shared" ref="E49:E67" si="13">SUM(C49:D49)</f>
        <v>23.22</v>
      </c>
      <c r="F49" s="4">
        <v>9.3699999999999992</v>
      </c>
      <c r="G49" s="4">
        <v>0</v>
      </c>
      <c r="H49" s="5">
        <f t="shared" ref="H49:H67" si="14">SUM(F49:G49)</f>
        <v>9.3699999999999992</v>
      </c>
      <c r="I49" s="4">
        <v>3.16</v>
      </c>
      <c r="J49" s="4"/>
      <c r="K49" s="6">
        <f>SUM(I49:I49)</f>
        <v>3.16</v>
      </c>
      <c r="L49" s="26">
        <f t="shared" ref="L49:L70" si="15">SUM(E49,H49)</f>
        <v>32.589999999999996</v>
      </c>
    </row>
    <row r="50" spans="1:12" x14ac:dyDescent="0.3">
      <c r="A50" s="3">
        <v>42157</v>
      </c>
      <c r="C50" s="4">
        <v>8.39</v>
      </c>
      <c r="D50" s="4">
        <v>8.6300000000000008</v>
      </c>
      <c r="E50" s="5">
        <f t="shared" si="13"/>
        <v>17.020000000000003</v>
      </c>
      <c r="F50" s="4">
        <v>11.25</v>
      </c>
      <c r="G50" s="4">
        <f>6.22+8.77</f>
        <v>14.989999999999998</v>
      </c>
      <c r="H50" s="5">
        <f t="shared" si="14"/>
        <v>26.24</v>
      </c>
      <c r="I50" s="4">
        <v>3.16</v>
      </c>
      <c r="J50" s="4"/>
      <c r="K50" s="6">
        <f t="shared" ref="K50:K70" si="16">SUM(I50:I50)</f>
        <v>3.16</v>
      </c>
      <c r="L50" s="26">
        <f t="shared" si="15"/>
        <v>43.260000000000005</v>
      </c>
    </row>
    <row r="51" spans="1:12" x14ac:dyDescent="0.3">
      <c r="A51" s="3">
        <v>42158</v>
      </c>
      <c r="C51" s="4">
        <v>8.16</v>
      </c>
      <c r="D51" s="4">
        <v>5.0599999999999996</v>
      </c>
      <c r="E51" s="5">
        <f t="shared" si="13"/>
        <v>13.219999999999999</v>
      </c>
      <c r="F51" s="4">
        <v>7.01</v>
      </c>
      <c r="G51" s="4">
        <v>8.59</v>
      </c>
      <c r="H51" s="5">
        <f t="shared" si="14"/>
        <v>15.6</v>
      </c>
      <c r="I51" s="4">
        <v>3.6</v>
      </c>
      <c r="J51" s="4"/>
      <c r="K51" s="6">
        <f t="shared" si="16"/>
        <v>3.6</v>
      </c>
      <c r="L51" s="26">
        <f t="shared" si="15"/>
        <v>28.82</v>
      </c>
    </row>
    <row r="52" spans="1:12" x14ac:dyDescent="0.3">
      <c r="A52" s="3">
        <v>42159</v>
      </c>
      <c r="C52" s="4">
        <f>4.51+6.85</f>
        <v>11.36</v>
      </c>
      <c r="D52" s="4">
        <f>5.36+7.94</f>
        <v>13.3</v>
      </c>
      <c r="E52" s="5">
        <f t="shared" si="13"/>
        <v>24.66</v>
      </c>
      <c r="F52" s="4">
        <f>8.19+4.98</f>
        <v>13.17</v>
      </c>
      <c r="G52" s="4">
        <v>8.4600000000000009</v>
      </c>
      <c r="H52" s="5">
        <f t="shared" si="14"/>
        <v>21.630000000000003</v>
      </c>
      <c r="I52" s="4">
        <v>2.0699999999999998</v>
      </c>
      <c r="J52" s="4"/>
      <c r="K52" s="6">
        <f t="shared" si="16"/>
        <v>2.0699999999999998</v>
      </c>
      <c r="L52" s="26">
        <f t="shared" si="15"/>
        <v>46.290000000000006</v>
      </c>
    </row>
    <row r="53" spans="1:12" x14ac:dyDescent="0.3">
      <c r="A53" s="3">
        <v>42160</v>
      </c>
      <c r="C53" s="4">
        <v>7.23</v>
      </c>
      <c r="D53" s="4">
        <v>0</v>
      </c>
      <c r="E53" s="5">
        <f t="shared" si="13"/>
        <v>7.23</v>
      </c>
      <c r="F53" s="4">
        <v>8.15</v>
      </c>
      <c r="G53" s="4">
        <v>6.97</v>
      </c>
      <c r="H53" s="5">
        <f t="shared" si="14"/>
        <v>15.120000000000001</v>
      </c>
      <c r="I53" s="4">
        <v>2.36</v>
      </c>
      <c r="J53" s="4"/>
      <c r="K53" s="6">
        <f t="shared" si="16"/>
        <v>2.36</v>
      </c>
      <c r="L53" s="26">
        <f t="shared" si="15"/>
        <v>22.35</v>
      </c>
    </row>
    <row r="54" spans="1:12" x14ac:dyDescent="0.3">
      <c r="A54" s="3">
        <v>42163</v>
      </c>
      <c r="C54" s="4">
        <v>9.0399999999999991</v>
      </c>
      <c r="D54" s="4">
        <v>0</v>
      </c>
      <c r="E54" s="5">
        <f t="shared" si="13"/>
        <v>9.0399999999999991</v>
      </c>
      <c r="F54" s="4">
        <v>8.82</v>
      </c>
      <c r="G54" s="4">
        <v>0</v>
      </c>
      <c r="H54" s="5">
        <f t="shared" si="14"/>
        <v>8.82</v>
      </c>
      <c r="I54" s="4">
        <v>2.36</v>
      </c>
      <c r="J54" s="4"/>
      <c r="K54" s="6">
        <f t="shared" si="16"/>
        <v>2.36</v>
      </c>
      <c r="L54" s="8">
        <f t="shared" si="15"/>
        <v>17.86</v>
      </c>
    </row>
    <row r="55" spans="1:12" x14ac:dyDescent="0.3">
      <c r="A55" s="3">
        <v>42164</v>
      </c>
      <c r="C55" s="4">
        <v>7.7</v>
      </c>
      <c r="D55" s="4">
        <v>8.02</v>
      </c>
      <c r="E55" s="5">
        <f t="shared" si="13"/>
        <v>15.719999999999999</v>
      </c>
      <c r="F55" s="4">
        <v>8.6999999999999993</v>
      </c>
      <c r="G55" s="4">
        <v>12.88</v>
      </c>
      <c r="H55" s="5">
        <f t="shared" si="14"/>
        <v>21.58</v>
      </c>
      <c r="I55" s="7">
        <v>3.53</v>
      </c>
      <c r="J55" s="4"/>
      <c r="K55" s="6">
        <f t="shared" si="16"/>
        <v>3.53</v>
      </c>
      <c r="L55" s="8">
        <f t="shared" si="15"/>
        <v>37.299999999999997</v>
      </c>
    </row>
    <row r="56" spans="1:12" x14ac:dyDescent="0.3">
      <c r="A56" s="3">
        <v>42165</v>
      </c>
      <c r="C56" s="4">
        <v>12.22</v>
      </c>
      <c r="D56" s="4">
        <v>0</v>
      </c>
      <c r="E56" s="5">
        <f t="shared" si="13"/>
        <v>12.22</v>
      </c>
      <c r="F56" s="4">
        <v>8.07</v>
      </c>
      <c r="G56" s="4">
        <v>9.5</v>
      </c>
      <c r="H56" s="5">
        <f t="shared" si="14"/>
        <v>17.57</v>
      </c>
      <c r="I56" s="7">
        <v>3.55</v>
      </c>
      <c r="J56" s="4"/>
      <c r="K56" s="6">
        <f t="shared" si="16"/>
        <v>3.55</v>
      </c>
      <c r="L56" s="8">
        <f t="shared" si="15"/>
        <v>29.79</v>
      </c>
    </row>
    <row r="57" spans="1:12" x14ac:dyDescent="0.3">
      <c r="A57" s="3">
        <v>42166</v>
      </c>
      <c r="C57" s="4">
        <v>9.99</v>
      </c>
      <c r="D57" s="4">
        <v>0</v>
      </c>
      <c r="E57" s="5">
        <f t="shared" si="13"/>
        <v>9.99</v>
      </c>
      <c r="F57" s="4">
        <v>9.49</v>
      </c>
      <c r="G57" s="4">
        <v>0</v>
      </c>
      <c r="H57" s="5">
        <f t="shared" si="14"/>
        <v>9.49</v>
      </c>
      <c r="I57" s="7">
        <v>1.88</v>
      </c>
      <c r="J57" s="4"/>
      <c r="K57" s="6">
        <f t="shared" si="16"/>
        <v>1.88</v>
      </c>
      <c r="L57" s="8">
        <f t="shared" si="15"/>
        <v>19.48</v>
      </c>
    </row>
    <row r="58" spans="1:12" x14ac:dyDescent="0.3">
      <c r="A58" s="3">
        <v>42167</v>
      </c>
      <c r="C58" s="4">
        <v>7.31</v>
      </c>
      <c r="D58" s="4">
        <v>4.58</v>
      </c>
      <c r="E58" s="5">
        <f t="shared" si="13"/>
        <v>11.89</v>
      </c>
      <c r="F58" s="4">
        <v>7.62</v>
      </c>
      <c r="G58" s="4">
        <v>6.38</v>
      </c>
      <c r="H58" s="5">
        <f t="shared" si="14"/>
        <v>14</v>
      </c>
      <c r="I58" s="4">
        <v>2.2799999999999998</v>
      </c>
      <c r="J58" s="7"/>
      <c r="K58" s="6">
        <f t="shared" si="16"/>
        <v>2.2799999999999998</v>
      </c>
      <c r="L58" s="8">
        <f t="shared" si="15"/>
        <v>25.89</v>
      </c>
    </row>
    <row r="59" spans="1:12" x14ac:dyDescent="0.3">
      <c r="A59" s="3">
        <v>42170</v>
      </c>
      <c r="C59" s="4">
        <v>7.21</v>
      </c>
      <c r="D59" s="4">
        <v>7.41</v>
      </c>
      <c r="E59" s="5">
        <f t="shared" si="13"/>
        <v>14.620000000000001</v>
      </c>
      <c r="F59" s="4">
        <v>6.78</v>
      </c>
      <c r="G59" s="4">
        <v>6.56</v>
      </c>
      <c r="H59" s="5">
        <f t="shared" si="14"/>
        <v>13.34</v>
      </c>
      <c r="I59" s="4">
        <v>3.3</v>
      </c>
      <c r="J59" s="7"/>
      <c r="K59" s="6">
        <f t="shared" si="16"/>
        <v>3.3</v>
      </c>
      <c r="L59" s="8">
        <f t="shared" si="15"/>
        <v>27.96</v>
      </c>
    </row>
    <row r="60" spans="1:12" x14ac:dyDescent="0.3">
      <c r="A60" s="3">
        <v>42171</v>
      </c>
      <c r="C60" s="4">
        <v>10.33</v>
      </c>
      <c r="D60" s="4">
        <v>0</v>
      </c>
      <c r="E60" s="5">
        <f>SUM(C60:D60)</f>
        <v>10.33</v>
      </c>
      <c r="F60" s="4">
        <v>11.89</v>
      </c>
      <c r="G60" s="4">
        <v>0</v>
      </c>
      <c r="H60" s="5">
        <f t="shared" si="14"/>
        <v>11.89</v>
      </c>
      <c r="I60" s="4">
        <v>3.25</v>
      </c>
      <c r="J60" s="7"/>
      <c r="K60" s="6">
        <f t="shared" si="16"/>
        <v>3.25</v>
      </c>
      <c r="L60" s="8">
        <f t="shared" si="15"/>
        <v>22.22</v>
      </c>
    </row>
    <row r="61" spans="1:12" x14ac:dyDescent="0.3">
      <c r="A61" s="3">
        <v>42172</v>
      </c>
      <c r="C61" s="4">
        <v>8.5399999999999991</v>
      </c>
      <c r="D61" s="4">
        <v>9.56</v>
      </c>
      <c r="E61" s="5">
        <f t="shared" si="13"/>
        <v>18.100000000000001</v>
      </c>
      <c r="F61" s="4">
        <v>8.14</v>
      </c>
      <c r="G61" s="4">
        <v>8.33</v>
      </c>
      <c r="H61" s="5">
        <f t="shared" si="14"/>
        <v>16.47</v>
      </c>
      <c r="I61" s="4">
        <v>3.44</v>
      </c>
      <c r="J61" s="4"/>
      <c r="K61" s="6">
        <f t="shared" si="16"/>
        <v>3.44</v>
      </c>
      <c r="L61" s="8">
        <f t="shared" si="15"/>
        <v>34.57</v>
      </c>
    </row>
    <row r="62" spans="1:12" x14ac:dyDescent="0.3">
      <c r="A62" s="3">
        <v>42173</v>
      </c>
      <c r="C62" s="4">
        <v>10.56</v>
      </c>
      <c r="D62" s="4">
        <v>0</v>
      </c>
      <c r="E62" s="5">
        <f>SUM(C62:D62)</f>
        <v>10.56</v>
      </c>
      <c r="F62" s="4">
        <v>10.93</v>
      </c>
      <c r="G62" s="4">
        <v>0</v>
      </c>
      <c r="H62" s="5">
        <f t="shared" si="14"/>
        <v>10.93</v>
      </c>
      <c r="I62" s="4">
        <v>1.83</v>
      </c>
      <c r="J62" s="4"/>
      <c r="K62" s="6">
        <f t="shared" si="16"/>
        <v>1.83</v>
      </c>
      <c r="L62" s="8">
        <f t="shared" si="15"/>
        <v>21.490000000000002</v>
      </c>
    </row>
    <row r="63" spans="1:12" x14ac:dyDescent="0.3">
      <c r="A63" s="3">
        <v>42174</v>
      </c>
      <c r="C63" s="4">
        <v>4.45</v>
      </c>
      <c r="D63" s="4">
        <v>7.02</v>
      </c>
      <c r="E63" s="5">
        <f t="shared" si="13"/>
        <v>11.469999999999999</v>
      </c>
      <c r="F63" s="4">
        <v>7.71</v>
      </c>
      <c r="G63" s="4">
        <v>5.54</v>
      </c>
      <c r="H63" s="5">
        <f t="shared" si="14"/>
        <v>13.25</v>
      </c>
      <c r="I63" s="4">
        <v>3.27</v>
      </c>
      <c r="J63" s="4"/>
      <c r="K63" s="6">
        <f t="shared" si="16"/>
        <v>3.27</v>
      </c>
      <c r="L63" s="8">
        <f t="shared" si="15"/>
        <v>24.72</v>
      </c>
    </row>
    <row r="64" spans="1:12" x14ac:dyDescent="0.3">
      <c r="A64" s="3">
        <v>42177</v>
      </c>
      <c r="C64" s="4">
        <v>9.2200000000000006</v>
      </c>
      <c r="D64" s="4">
        <v>6.91</v>
      </c>
      <c r="E64" s="5">
        <f t="shared" si="13"/>
        <v>16.130000000000003</v>
      </c>
      <c r="F64" s="4">
        <v>8.07</v>
      </c>
      <c r="G64" s="4">
        <v>5.58</v>
      </c>
      <c r="H64" s="5">
        <f t="shared" si="14"/>
        <v>13.65</v>
      </c>
      <c r="I64" s="4">
        <v>1.91</v>
      </c>
      <c r="J64" s="4"/>
      <c r="K64" s="6">
        <f t="shared" si="16"/>
        <v>1.91</v>
      </c>
      <c r="L64" s="8">
        <f t="shared" si="15"/>
        <v>29.78</v>
      </c>
    </row>
    <row r="65" spans="1:12" x14ac:dyDescent="0.3">
      <c r="A65" s="3">
        <v>42178</v>
      </c>
      <c r="C65" s="4">
        <v>7.35</v>
      </c>
      <c r="D65" s="4">
        <v>6.43</v>
      </c>
      <c r="E65" s="5">
        <f t="shared" si="13"/>
        <v>13.78</v>
      </c>
      <c r="F65" s="4">
        <v>7.45</v>
      </c>
      <c r="G65" s="4">
        <v>6.48</v>
      </c>
      <c r="H65" s="5">
        <f t="shared" si="14"/>
        <v>13.93</v>
      </c>
      <c r="I65" s="4">
        <v>2.91</v>
      </c>
      <c r="J65" s="4"/>
      <c r="K65" s="6">
        <f t="shared" si="16"/>
        <v>2.91</v>
      </c>
      <c r="L65" s="8">
        <f t="shared" si="15"/>
        <v>27.71</v>
      </c>
    </row>
    <row r="66" spans="1:12" x14ac:dyDescent="0.3">
      <c r="A66" s="3">
        <v>42179</v>
      </c>
      <c r="C66" s="4">
        <v>9.6999999999999993</v>
      </c>
      <c r="D66" s="4">
        <v>4.9400000000000004</v>
      </c>
      <c r="E66" s="5">
        <f t="shared" si="13"/>
        <v>14.64</v>
      </c>
      <c r="F66" s="4">
        <v>12.25</v>
      </c>
      <c r="G66" s="4">
        <v>4.9400000000000004</v>
      </c>
      <c r="H66" s="5">
        <f t="shared" si="14"/>
        <v>17.190000000000001</v>
      </c>
      <c r="I66" s="4">
        <v>3.14</v>
      </c>
      <c r="J66" s="4"/>
      <c r="K66" s="6">
        <f t="shared" si="16"/>
        <v>3.14</v>
      </c>
      <c r="L66" s="8">
        <f t="shared" si="15"/>
        <v>31.830000000000002</v>
      </c>
    </row>
    <row r="67" spans="1:12" x14ac:dyDescent="0.3">
      <c r="A67" s="3">
        <v>42180</v>
      </c>
      <c r="C67" s="4">
        <v>11.64</v>
      </c>
      <c r="D67" s="4">
        <v>0</v>
      </c>
      <c r="E67" s="5">
        <f t="shared" si="13"/>
        <v>11.64</v>
      </c>
      <c r="F67" s="4">
        <v>11.2</v>
      </c>
      <c r="G67" s="4">
        <v>4.5199999999999996</v>
      </c>
      <c r="H67" s="5">
        <f t="shared" si="14"/>
        <v>15.719999999999999</v>
      </c>
      <c r="I67" s="4">
        <v>2.61</v>
      </c>
      <c r="J67" s="4"/>
      <c r="K67" s="6">
        <f t="shared" si="16"/>
        <v>2.61</v>
      </c>
      <c r="L67" s="8">
        <f t="shared" si="15"/>
        <v>27.36</v>
      </c>
    </row>
    <row r="68" spans="1:12" x14ac:dyDescent="0.3">
      <c r="A68" s="3">
        <v>42181</v>
      </c>
      <c r="C68" s="4">
        <v>10.25</v>
      </c>
      <c r="D68" s="4">
        <v>6.72</v>
      </c>
      <c r="E68" s="5">
        <f>SUM(C68:D68)</f>
        <v>16.97</v>
      </c>
      <c r="F68" s="4">
        <v>11.46</v>
      </c>
      <c r="G68" s="4">
        <v>5.82</v>
      </c>
      <c r="H68" s="5">
        <f>SUM(F68:G68)</f>
        <v>17.28</v>
      </c>
      <c r="I68" s="4">
        <v>2.75</v>
      </c>
      <c r="J68" s="4"/>
      <c r="K68" s="6">
        <f t="shared" si="16"/>
        <v>2.75</v>
      </c>
      <c r="L68" s="8">
        <f t="shared" si="15"/>
        <v>34.25</v>
      </c>
    </row>
    <row r="69" spans="1:12" x14ac:dyDescent="0.3">
      <c r="A69" s="3">
        <v>42184</v>
      </c>
      <c r="C69" s="4">
        <v>9.16</v>
      </c>
      <c r="D69" s="4">
        <v>7.52</v>
      </c>
      <c r="E69" s="5">
        <f t="shared" ref="E69:E70" si="17">SUM(C69:D69)</f>
        <v>16.68</v>
      </c>
      <c r="F69" s="4">
        <v>8.51</v>
      </c>
      <c r="G69" s="4">
        <v>5.64</v>
      </c>
      <c r="H69" s="5">
        <f t="shared" ref="H69:H70" si="18">SUM(F69:G69)</f>
        <v>14.149999999999999</v>
      </c>
      <c r="I69" s="4">
        <v>3.74</v>
      </c>
      <c r="J69" s="4"/>
      <c r="K69" s="6">
        <f t="shared" si="16"/>
        <v>3.74</v>
      </c>
      <c r="L69" s="8">
        <f t="shared" si="15"/>
        <v>30.83</v>
      </c>
    </row>
    <row r="70" spans="1:12" x14ac:dyDescent="0.3">
      <c r="A70" s="3">
        <v>42185</v>
      </c>
      <c r="C70" s="4">
        <v>9.61</v>
      </c>
      <c r="D70" s="4">
        <v>7.08</v>
      </c>
      <c r="E70" s="5">
        <f t="shared" si="17"/>
        <v>16.689999999999998</v>
      </c>
      <c r="F70" s="4">
        <v>8.06</v>
      </c>
      <c r="G70" s="4">
        <v>5.0999999999999996</v>
      </c>
      <c r="H70" s="5">
        <f t="shared" si="18"/>
        <v>13.16</v>
      </c>
      <c r="I70" s="4">
        <v>3.25</v>
      </c>
      <c r="J70" s="4"/>
      <c r="K70" s="6">
        <f t="shared" si="16"/>
        <v>3.25</v>
      </c>
      <c r="L70" s="8">
        <f t="shared" si="15"/>
        <v>29.849999999999998</v>
      </c>
    </row>
    <row r="71" spans="1:12" x14ac:dyDescent="0.3">
      <c r="A71" s="9" t="s">
        <v>16</v>
      </c>
      <c r="B71" s="10"/>
      <c r="C71" s="11">
        <f t="shared" ref="C71:I71" si="19">SUM(C49:C70)</f>
        <v>199.67999999999995</v>
      </c>
      <c r="D71" s="11">
        <f t="shared" si="19"/>
        <v>116.13999999999999</v>
      </c>
      <c r="E71" s="11">
        <f t="shared" si="19"/>
        <v>315.82000000000005</v>
      </c>
      <c r="F71" s="11">
        <f t="shared" si="19"/>
        <v>204.09999999999997</v>
      </c>
      <c r="G71" s="11">
        <f t="shared" si="19"/>
        <v>126.27999999999999</v>
      </c>
      <c r="H71" s="11">
        <f t="shared" si="19"/>
        <v>330.38000000000005</v>
      </c>
      <c r="I71" s="11">
        <f t="shared" si="19"/>
        <v>63.35</v>
      </c>
      <c r="J71" s="24"/>
      <c r="K71" s="11">
        <f>SUM(K49:K70)</f>
        <v>63.35</v>
      </c>
      <c r="L71" s="12">
        <f>SUM(E71,H71)</f>
        <v>646.20000000000005</v>
      </c>
    </row>
    <row r="72" spans="1:12" x14ac:dyDescent="0.3">
      <c r="A72" s="3"/>
      <c r="E72" s="14"/>
    </row>
    <row r="73" spans="1:12" x14ac:dyDescent="0.3">
      <c r="A73" s="19" t="s">
        <v>10</v>
      </c>
      <c r="B73" s="19"/>
      <c r="C73" s="19">
        <f t="shared" ref="C73:H73" si="20">SUM(C24+C47+C71)</f>
        <v>561.49</v>
      </c>
      <c r="D73" s="19">
        <f t="shared" si="20"/>
        <v>396.83</v>
      </c>
      <c r="E73" s="20">
        <f t="shared" si="20"/>
        <v>958.32</v>
      </c>
      <c r="F73" s="19">
        <f t="shared" si="20"/>
        <v>576.88</v>
      </c>
      <c r="G73" s="19">
        <f t="shared" si="20"/>
        <v>344.16999999999996</v>
      </c>
      <c r="H73" s="21">
        <f t="shared" si="20"/>
        <v>921.05000000000018</v>
      </c>
      <c r="I73" s="19">
        <f>SUM(I24,I47,I71)</f>
        <v>149.04</v>
      </c>
      <c r="J73" s="19">
        <f>SUM(J24,J47,J71)</f>
        <v>21.790000000000003</v>
      </c>
      <c r="K73" s="21">
        <f>SUM(K24,K47,K71)</f>
        <v>170.83</v>
      </c>
      <c r="L73" s="21">
        <f>SUM(L24,L47,L71)</f>
        <v>1879.37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opLeftCell="A43" workbookViewId="0">
      <selection activeCell="O65" sqref="O65"/>
    </sheetView>
  </sheetViews>
  <sheetFormatPr defaultRowHeight="14.4" x14ac:dyDescent="0.3"/>
  <cols>
    <col min="1" max="1" width="23.44140625" customWidth="1"/>
    <col min="2" max="2" width="3.44140625" customWidth="1"/>
    <col min="3" max="3" width="9" customWidth="1"/>
    <col min="4" max="4" width="9.88671875" customWidth="1"/>
    <col min="5" max="5" width="10.33203125" customWidth="1"/>
    <col min="8" max="8" width="9.44140625" style="14" customWidth="1"/>
    <col min="10" max="10" width="2.88671875" customWidth="1"/>
    <col min="11" max="11" width="9.109375" style="14"/>
    <col min="12" max="12" width="9" customWidth="1"/>
    <col min="257" max="257" width="23.44140625" customWidth="1"/>
    <col min="258" max="258" width="3.44140625" customWidth="1"/>
    <col min="259" max="259" width="9" customWidth="1"/>
    <col min="260" max="260" width="9.88671875" customWidth="1"/>
    <col min="261" max="261" width="10.33203125" customWidth="1"/>
    <col min="264" max="264" width="9.44140625" customWidth="1"/>
    <col min="266" max="266" width="10.6640625" customWidth="1"/>
    <col min="268" max="268" width="9" customWidth="1"/>
    <col min="513" max="513" width="23.44140625" customWidth="1"/>
    <col min="514" max="514" width="3.44140625" customWidth="1"/>
    <col min="515" max="515" width="9" customWidth="1"/>
    <col min="516" max="516" width="9.88671875" customWidth="1"/>
    <col min="517" max="517" width="10.33203125" customWidth="1"/>
    <col min="520" max="520" width="9.44140625" customWidth="1"/>
    <col min="522" max="522" width="10.6640625" customWidth="1"/>
    <col min="524" max="524" width="9" customWidth="1"/>
    <col min="769" max="769" width="23.44140625" customWidth="1"/>
    <col min="770" max="770" width="3.44140625" customWidth="1"/>
    <col min="771" max="771" width="9" customWidth="1"/>
    <col min="772" max="772" width="9.88671875" customWidth="1"/>
    <col min="773" max="773" width="10.33203125" customWidth="1"/>
    <col min="776" max="776" width="9.44140625" customWidth="1"/>
    <col min="778" max="778" width="10.6640625" customWidth="1"/>
    <col min="780" max="780" width="9" customWidth="1"/>
    <col min="1025" max="1025" width="23.44140625" customWidth="1"/>
    <col min="1026" max="1026" width="3.44140625" customWidth="1"/>
    <col min="1027" max="1027" width="9" customWidth="1"/>
    <col min="1028" max="1028" width="9.88671875" customWidth="1"/>
    <col min="1029" max="1029" width="10.33203125" customWidth="1"/>
    <col min="1032" max="1032" width="9.44140625" customWidth="1"/>
    <col min="1034" max="1034" width="10.6640625" customWidth="1"/>
    <col min="1036" max="1036" width="9" customWidth="1"/>
    <col min="1281" max="1281" width="23.44140625" customWidth="1"/>
    <col min="1282" max="1282" width="3.44140625" customWidth="1"/>
    <col min="1283" max="1283" width="9" customWidth="1"/>
    <col min="1284" max="1284" width="9.88671875" customWidth="1"/>
    <col min="1285" max="1285" width="10.33203125" customWidth="1"/>
    <col min="1288" max="1288" width="9.44140625" customWidth="1"/>
    <col min="1290" max="1290" width="10.6640625" customWidth="1"/>
    <col min="1292" max="1292" width="9" customWidth="1"/>
    <col min="1537" max="1537" width="23.44140625" customWidth="1"/>
    <col min="1538" max="1538" width="3.44140625" customWidth="1"/>
    <col min="1539" max="1539" width="9" customWidth="1"/>
    <col min="1540" max="1540" width="9.88671875" customWidth="1"/>
    <col min="1541" max="1541" width="10.33203125" customWidth="1"/>
    <col min="1544" max="1544" width="9.44140625" customWidth="1"/>
    <col min="1546" max="1546" width="10.6640625" customWidth="1"/>
    <col min="1548" max="1548" width="9" customWidth="1"/>
    <col min="1793" max="1793" width="23.44140625" customWidth="1"/>
    <col min="1794" max="1794" width="3.44140625" customWidth="1"/>
    <col min="1795" max="1795" width="9" customWidth="1"/>
    <col min="1796" max="1796" width="9.88671875" customWidth="1"/>
    <col min="1797" max="1797" width="10.33203125" customWidth="1"/>
    <col min="1800" max="1800" width="9.44140625" customWidth="1"/>
    <col min="1802" max="1802" width="10.6640625" customWidth="1"/>
    <col min="1804" max="1804" width="9" customWidth="1"/>
    <col min="2049" max="2049" width="23.44140625" customWidth="1"/>
    <col min="2050" max="2050" width="3.44140625" customWidth="1"/>
    <col min="2051" max="2051" width="9" customWidth="1"/>
    <col min="2052" max="2052" width="9.88671875" customWidth="1"/>
    <col min="2053" max="2053" width="10.33203125" customWidth="1"/>
    <col min="2056" max="2056" width="9.44140625" customWidth="1"/>
    <col min="2058" max="2058" width="10.6640625" customWidth="1"/>
    <col min="2060" max="2060" width="9" customWidth="1"/>
    <col min="2305" max="2305" width="23.44140625" customWidth="1"/>
    <col min="2306" max="2306" width="3.44140625" customWidth="1"/>
    <col min="2307" max="2307" width="9" customWidth="1"/>
    <col min="2308" max="2308" width="9.88671875" customWidth="1"/>
    <col min="2309" max="2309" width="10.33203125" customWidth="1"/>
    <col min="2312" max="2312" width="9.44140625" customWidth="1"/>
    <col min="2314" max="2314" width="10.6640625" customWidth="1"/>
    <col min="2316" max="2316" width="9" customWidth="1"/>
    <col min="2561" max="2561" width="23.44140625" customWidth="1"/>
    <col min="2562" max="2562" width="3.44140625" customWidth="1"/>
    <col min="2563" max="2563" width="9" customWidth="1"/>
    <col min="2564" max="2564" width="9.88671875" customWidth="1"/>
    <col min="2565" max="2565" width="10.33203125" customWidth="1"/>
    <col min="2568" max="2568" width="9.44140625" customWidth="1"/>
    <col min="2570" max="2570" width="10.6640625" customWidth="1"/>
    <col min="2572" max="2572" width="9" customWidth="1"/>
    <col min="2817" max="2817" width="23.44140625" customWidth="1"/>
    <col min="2818" max="2818" width="3.44140625" customWidth="1"/>
    <col min="2819" max="2819" width="9" customWidth="1"/>
    <col min="2820" max="2820" width="9.88671875" customWidth="1"/>
    <col min="2821" max="2821" width="10.33203125" customWidth="1"/>
    <col min="2824" max="2824" width="9.44140625" customWidth="1"/>
    <col min="2826" max="2826" width="10.6640625" customWidth="1"/>
    <col min="2828" max="2828" width="9" customWidth="1"/>
    <col min="3073" max="3073" width="23.44140625" customWidth="1"/>
    <col min="3074" max="3074" width="3.44140625" customWidth="1"/>
    <col min="3075" max="3075" width="9" customWidth="1"/>
    <col min="3076" max="3076" width="9.88671875" customWidth="1"/>
    <col min="3077" max="3077" width="10.33203125" customWidth="1"/>
    <col min="3080" max="3080" width="9.44140625" customWidth="1"/>
    <col min="3082" max="3082" width="10.6640625" customWidth="1"/>
    <col min="3084" max="3084" width="9" customWidth="1"/>
    <col min="3329" max="3329" width="23.44140625" customWidth="1"/>
    <col min="3330" max="3330" width="3.44140625" customWidth="1"/>
    <col min="3331" max="3331" width="9" customWidth="1"/>
    <col min="3332" max="3332" width="9.88671875" customWidth="1"/>
    <col min="3333" max="3333" width="10.33203125" customWidth="1"/>
    <col min="3336" max="3336" width="9.44140625" customWidth="1"/>
    <col min="3338" max="3338" width="10.6640625" customWidth="1"/>
    <col min="3340" max="3340" width="9" customWidth="1"/>
    <col min="3585" max="3585" width="23.44140625" customWidth="1"/>
    <col min="3586" max="3586" width="3.44140625" customWidth="1"/>
    <col min="3587" max="3587" width="9" customWidth="1"/>
    <col min="3588" max="3588" width="9.88671875" customWidth="1"/>
    <col min="3589" max="3589" width="10.33203125" customWidth="1"/>
    <col min="3592" max="3592" width="9.44140625" customWidth="1"/>
    <col min="3594" max="3594" width="10.6640625" customWidth="1"/>
    <col min="3596" max="3596" width="9" customWidth="1"/>
    <col min="3841" max="3841" width="23.44140625" customWidth="1"/>
    <col min="3842" max="3842" width="3.44140625" customWidth="1"/>
    <col min="3843" max="3843" width="9" customWidth="1"/>
    <col min="3844" max="3844" width="9.88671875" customWidth="1"/>
    <col min="3845" max="3845" width="10.33203125" customWidth="1"/>
    <col min="3848" max="3848" width="9.44140625" customWidth="1"/>
    <col min="3850" max="3850" width="10.6640625" customWidth="1"/>
    <col min="3852" max="3852" width="9" customWidth="1"/>
    <col min="4097" max="4097" width="23.44140625" customWidth="1"/>
    <col min="4098" max="4098" width="3.44140625" customWidth="1"/>
    <col min="4099" max="4099" width="9" customWidth="1"/>
    <col min="4100" max="4100" width="9.88671875" customWidth="1"/>
    <col min="4101" max="4101" width="10.33203125" customWidth="1"/>
    <col min="4104" max="4104" width="9.44140625" customWidth="1"/>
    <col min="4106" max="4106" width="10.6640625" customWidth="1"/>
    <col min="4108" max="4108" width="9" customWidth="1"/>
    <col min="4353" max="4353" width="23.44140625" customWidth="1"/>
    <col min="4354" max="4354" width="3.44140625" customWidth="1"/>
    <col min="4355" max="4355" width="9" customWidth="1"/>
    <col min="4356" max="4356" width="9.88671875" customWidth="1"/>
    <col min="4357" max="4357" width="10.33203125" customWidth="1"/>
    <col min="4360" max="4360" width="9.44140625" customWidth="1"/>
    <col min="4362" max="4362" width="10.6640625" customWidth="1"/>
    <col min="4364" max="4364" width="9" customWidth="1"/>
    <col min="4609" max="4609" width="23.44140625" customWidth="1"/>
    <col min="4610" max="4610" width="3.44140625" customWidth="1"/>
    <col min="4611" max="4611" width="9" customWidth="1"/>
    <col min="4612" max="4612" width="9.88671875" customWidth="1"/>
    <col min="4613" max="4613" width="10.33203125" customWidth="1"/>
    <col min="4616" max="4616" width="9.44140625" customWidth="1"/>
    <col min="4618" max="4618" width="10.6640625" customWidth="1"/>
    <col min="4620" max="4620" width="9" customWidth="1"/>
    <col min="4865" max="4865" width="23.44140625" customWidth="1"/>
    <col min="4866" max="4866" width="3.44140625" customWidth="1"/>
    <col min="4867" max="4867" width="9" customWidth="1"/>
    <col min="4868" max="4868" width="9.88671875" customWidth="1"/>
    <col min="4869" max="4869" width="10.33203125" customWidth="1"/>
    <col min="4872" max="4872" width="9.44140625" customWidth="1"/>
    <col min="4874" max="4874" width="10.6640625" customWidth="1"/>
    <col min="4876" max="4876" width="9" customWidth="1"/>
    <col min="5121" max="5121" width="23.44140625" customWidth="1"/>
    <col min="5122" max="5122" width="3.44140625" customWidth="1"/>
    <col min="5123" max="5123" width="9" customWidth="1"/>
    <col min="5124" max="5124" width="9.88671875" customWidth="1"/>
    <col min="5125" max="5125" width="10.33203125" customWidth="1"/>
    <col min="5128" max="5128" width="9.44140625" customWidth="1"/>
    <col min="5130" max="5130" width="10.6640625" customWidth="1"/>
    <col min="5132" max="5132" width="9" customWidth="1"/>
    <col min="5377" max="5377" width="23.44140625" customWidth="1"/>
    <col min="5378" max="5378" width="3.44140625" customWidth="1"/>
    <col min="5379" max="5379" width="9" customWidth="1"/>
    <col min="5380" max="5380" width="9.88671875" customWidth="1"/>
    <col min="5381" max="5381" width="10.33203125" customWidth="1"/>
    <col min="5384" max="5384" width="9.44140625" customWidth="1"/>
    <col min="5386" max="5386" width="10.6640625" customWidth="1"/>
    <col min="5388" max="5388" width="9" customWidth="1"/>
    <col min="5633" max="5633" width="23.44140625" customWidth="1"/>
    <col min="5634" max="5634" width="3.44140625" customWidth="1"/>
    <col min="5635" max="5635" width="9" customWidth="1"/>
    <col min="5636" max="5636" width="9.88671875" customWidth="1"/>
    <col min="5637" max="5637" width="10.33203125" customWidth="1"/>
    <col min="5640" max="5640" width="9.44140625" customWidth="1"/>
    <col min="5642" max="5642" width="10.6640625" customWidth="1"/>
    <col min="5644" max="5644" width="9" customWidth="1"/>
    <col min="5889" max="5889" width="23.44140625" customWidth="1"/>
    <col min="5890" max="5890" width="3.44140625" customWidth="1"/>
    <col min="5891" max="5891" width="9" customWidth="1"/>
    <col min="5892" max="5892" width="9.88671875" customWidth="1"/>
    <col min="5893" max="5893" width="10.33203125" customWidth="1"/>
    <col min="5896" max="5896" width="9.44140625" customWidth="1"/>
    <col min="5898" max="5898" width="10.6640625" customWidth="1"/>
    <col min="5900" max="5900" width="9" customWidth="1"/>
    <col min="6145" max="6145" width="23.44140625" customWidth="1"/>
    <col min="6146" max="6146" width="3.44140625" customWidth="1"/>
    <col min="6147" max="6147" width="9" customWidth="1"/>
    <col min="6148" max="6148" width="9.88671875" customWidth="1"/>
    <col min="6149" max="6149" width="10.33203125" customWidth="1"/>
    <col min="6152" max="6152" width="9.44140625" customWidth="1"/>
    <col min="6154" max="6154" width="10.6640625" customWidth="1"/>
    <col min="6156" max="6156" width="9" customWidth="1"/>
    <col min="6401" max="6401" width="23.44140625" customWidth="1"/>
    <col min="6402" max="6402" width="3.44140625" customWidth="1"/>
    <col min="6403" max="6403" width="9" customWidth="1"/>
    <col min="6404" max="6404" width="9.88671875" customWidth="1"/>
    <col min="6405" max="6405" width="10.33203125" customWidth="1"/>
    <col min="6408" max="6408" width="9.44140625" customWidth="1"/>
    <col min="6410" max="6410" width="10.6640625" customWidth="1"/>
    <col min="6412" max="6412" width="9" customWidth="1"/>
    <col min="6657" max="6657" width="23.44140625" customWidth="1"/>
    <col min="6658" max="6658" width="3.44140625" customWidth="1"/>
    <col min="6659" max="6659" width="9" customWidth="1"/>
    <col min="6660" max="6660" width="9.88671875" customWidth="1"/>
    <col min="6661" max="6661" width="10.33203125" customWidth="1"/>
    <col min="6664" max="6664" width="9.44140625" customWidth="1"/>
    <col min="6666" max="6666" width="10.6640625" customWidth="1"/>
    <col min="6668" max="6668" width="9" customWidth="1"/>
    <col min="6913" max="6913" width="23.44140625" customWidth="1"/>
    <col min="6914" max="6914" width="3.44140625" customWidth="1"/>
    <col min="6915" max="6915" width="9" customWidth="1"/>
    <col min="6916" max="6916" width="9.88671875" customWidth="1"/>
    <col min="6917" max="6917" width="10.33203125" customWidth="1"/>
    <col min="6920" max="6920" width="9.44140625" customWidth="1"/>
    <col min="6922" max="6922" width="10.6640625" customWidth="1"/>
    <col min="6924" max="6924" width="9" customWidth="1"/>
    <col min="7169" max="7169" width="23.44140625" customWidth="1"/>
    <col min="7170" max="7170" width="3.44140625" customWidth="1"/>
    <col min="7171" max="7171" width="9" customWidth="1"/>
    <col min="7172" max="7172" width="9.88671875" customWidth="1"/>
    <col min="7173" max="7173" width="10.33203125" customWidth="1"/>
    <col min="7176" max="7176" width="9.44140625" customWidth="1"/>
    <col min="7178" max="7178" width="10.6640625" customWidth="1"/>
    <col min="7180" max="7180" width="9" customWidth="1"/>
    <col min="7425" max="7425" width="23.44140625" customWidth="1"/>
    <col min="7426" max="7426" width="3.44140625" customWidth="1"/>
    <col min="7427" max="7427" width="9" customWidth="1"/>
    <col min="7428" max="7428" width="9.88671875" customWidth="1"/>
    <col min="7429" max="7429" width="10.33203125" customWidth="1"/>
    <col min="7432" max="7432" width="9.44140625" customWidth="1"/>
    <col min="7434" max="7434" width="10.6640625" customWidth="1"/>
    <col min="7436" max="7436" width="9" customWidth="1"/>
    <col min="7681" max="7681" width="23.44140625" customWidth="1"/>
    <col min="7682" max="7682" width="3.44140625" customWidth="1"/>
    <col min="7683" max="7683" width="9" customWidth="1"/>
    <col min="7684" max="7684" width="9.88671875" customWidth="1"/>
    <col min="7685" max="7685" width="10.33203125" customWidth="1"/>
    <col min="7688" max="7688" width="9.44140625" customWidth="1"/>
    <col min="7690" max="7690" width="10.6640625" customWidth="1"/>
    <col min="7692" max="7692" width="9" customWidth="1"/>
    <col min="7937" max="7937" width="23.44140625" customWidth="1"/>
    <col min="7938" max="7938" width="3.44140625" customWidth="1"/>
    <col min="7939" max="7939" width="9" customWidth="1"/>
    <col min="7940" max="7940" width="9.88671875" customWidth="1"/>
    <col min="7941" max="7941" width="10.33203125" customWidth="1"/>
    <col min="7944" max="7944" width="9.44140625" customWidth="1"/>
    <col min="7946" max="7946" width="10.6640625" customWidth="1"/>
    <col min="7948" max="7948" width="9" customWidth="1"/>
    <col min="8193" max="8193" width="23.44140625" customWidth="1"/>
    <col min="8194" max="8194" width="3.44140625" customWidth="1"/>
    <col min="8195" max="8195" width="9" customWidth="1"/>
    <col min="8196" max="8196" width="9.88671875" customWidth="1"/>
    <col min="8197" max="8197" width="10.33203125" customWidth="1"/>
    <col min="8200" max="8200" width="9.44140625" customWidth="1"/>
    <col min="8202" max="8202" width="10.6640625" customWidth="1"/>
    <col min="8204" max="8204" width="9" customWidth="1"/>
    <col min="8449" max="8449" width="23.44140625" customWidth="1"/>
    <col min="8450" max="8450" width="3.44140625" customWidth="1"/>
    <col min="8451" max="8451" width="9" customWidth="1"/>
    <col min="8452" max="8452" width="9.88671875" customWidth="1"/>
    <col min="8453" max="8453" width="10.33203125" customWidth="1"/>
    <col min="8456" max="8456" width="9.44140625" customWidth="1"/>
    <col min="8458" max="8458" width="10.6640625" customWidth="1"/>
    <col min="8460" max="8460" width="9" customWidth="1"/>
    <col min="8705" max="8705" width="23.44140625" customWidth="1"/>
    <col min="8706" max="8706" width="3.44140625" customWidth="1"/>
    <col min="8707" max="8707" width="9" customWidth="1"/>
    <col min="8708" max="8708" width="9.88671875" customWidth="1"/>
    <col min="8709" max="8709" width="10.33203125" customWidth="1"/>
    <col min="8712" max="8712" width="9.44140625" customWidth="1"/>
    <col min="8714" max="8714" width="10.6640625" customWidth="1"/>
    <col min="8716" max="8716" width="9" customWidth="1"/>
    <col min="8961" max="8961" width="23.44140625" customWidth="1"/>
    <col min="8962" max="8962" width="3.44140625" customWidth="1"/>
    <col min="8963" max="8963" width="9" customWidth="1"/>
    <col min="8964" max="8964" width="9.88671875" customWidth="1"/>
    <col min="8965" max="8965" width="10.33203125" customWidth="1"/>
    <col min="8968" max="8968" width="9.44140625" customWidth="1"/>
    <col min="8970" max="8970" width="10.6640625" customWidth="1"/>
    <col min="8972" max="8972" width="9" customWidth="1"/>
    <col min="9217" max="9217" width="23.44140625" customWidth="1"/>
    <col min="9218" max="9218" width="3.44140625" customWidth="1"/>
    <col min="9219" max="9219" width="9" customWidth="1"/>
    <col min="9220" max="9220" width="9.88671875" customWidth="1"/>
    <col min="9221" max="9221" width="10.33203125" customWidth="1"/>
    <col min="9224" max="9224" width="9.44140625" customWidth="1"/>
    <col min="9226" max="9226" width="10.6640625" customWidth="1"/>
    <col min="9228" max="9228" width="9" customWidth="1"/>
    <col min="9473" max="9473" width="23.44140625" customWidth="1"/>
    <col min="9474" max="9474" width="3.44140625" customWidth="1"/>
    <col min="9475" max="9475" width="9" customWidth="1"/>
    <col min="9476" max="9476" width="9.88671875" customWidth="1"/>
    <col min="9477" max="9477" width="10.33203125" customWidth="1"/>
    <col min="9480" max="9480" width="9.44140625" customWidth="1"/>
    <col min="9482" max="9482" width="10.6640625" customWidth="1"/>
    <col min="9484" max="9484" width="9" customWidth="1"/>
    <col min="9729" max="9729" width="23.44140625" customWidth="1"/>
    <col min="9730" max="9730" width="3.44140625" customWidth="1"/>
    <col min="9731" max="9731" width="9" customWidth="1"/>
    <col min="9732" max="9732" width="9.88671875" customWidth="1"/>
    <col min="9733" max="9733" width="10.33203125" customWidth="1"/>
    <col min="9736" max="9736" width="9.44140625" customWidth="1"/>
    <col min="9738" max="9738" width="10.6640625" customWidth="1"/>
    <col min="9740" max="9740" width="9" customWidth="1"/>
    <col min="9985" max="9985" width="23.44140625" customWidth="1"/>
    <col min="9986" max="9986" width="3.44140625" customWidth="1"/>
    <col min="9987" max="9987" width="9" customWidth="1"/>
    <col min="9988" max="9988" width="9.88671875" customWidth="1"/>
    <col min="9989" max="9989" width="10.33203125" customWidth="1"/>
    <col min="9992" max="9992" width="9.44140625" customWidth="1"/>
    <col min="9994" max="9994" width="10.6640625" customWidth="1"/>
    <col min="9996" max="9996" width="9" customWidth="1"/>
    <col min="10241" max="10241" width="23.44140625" customWidth="1"/>
    <col min="10242" max="10242" width="3.44140625" customWidth="1"/>
    <col min="10243" max="10243" width="9" customWidth="1"/>
    <col min="10244" max="10244" width="9.88671875" customWidth="1"/>
    <col min="10245" max="10245" width="10.33203125" customWidth="1"/>
    <col min="10248" max="10248" width="9.44140625" customWidth="1"/>
    <col min="10250" max="10250" width="10.6640625" customWidth="1"/>
    <col min="10252" max="10252" width="9" customWidth="1"/>
    <col min="10497" max="10497" width="23.44140625" customWidth="1"/>
    <col min="10498" max="10498" width="3.44140625" customWidth="1"/>
    <col min="10499" max="10499" width="9" customWidth="1"/>
    <col min="10500" max="10500" width="9.88671875" customWidth="1"/>
    <col min="10501" max="10501" width="10.33203125" customWidth="1"/>
    <col min="10504" max="10504" width="9.44140625" customWidth="1"/>
    <col min="10506" max="10506" width="10.6640625" customWidth="1"/>
    <col min="10508" max="10508" width="9" customWidth="1"/>
    <col min="10753" max="10753" width="23.44140625" customWidth="1"/>
    <col min="10754" max="10754" width="3.44140625" customWidth="1"/>
    <col min="10755" max="10755" width="9" customWidth="1"/>
    <col min="10756" max="10756" width="9.88671875" customWidth="1"/>
    <col min="10757" max="10757" width="10.33203125" customWidth="1"/>
    <col min="10760" max="10760" width="9.44140625" customWidth="1"/>
    <col min="10762" max="10762" width="10.6640625" customWidth="1"/>
    <col min="10764" max="10764" width="9" customWidth="1"/>
    <col min="11009" max="11009" width="23.44140625" customWidth="1"/>
    <col min="11010" max="11010" width="3.44140625" customWidth="1"/>
    <col min="11011" max="11011" width="9" customWidth="1"/>
    <col min="11012" max="11012" width="9.88671875" customWidth="1"/>
    <col min="11013" max="11013" width="10.33203125" customWidth="1"/>
    <col min="11016" max="11016" width="9.44140625" customWidth="1"/>
    <col min="11018" max="11018" width="10.6640625" customWidth="1"/>
    <col min="11020" max="11020" width="9" customWidth="1"/>
    <col min="11265" max="11265" width="23.44140625" customWidth="1"/>
    <col min="11266" max="11266" width="3.44140625" customWidth="1"/>
    <col min="11267" max="11267" width="9" customWidth="1"/>
    <col min="11268" max="11268" width="9.88671875" customWidth="1"/>
    <col min="11269" max="11269" width="10.33203125" customWidth="1"/>
    <col min="11272" max="11272" width="9.44140625" customWidth="1"/>
    <col min="11274" max="11274" width="10.6640625" customWidth="1"/>
    <col min="11276" max="11276" width="9" customWidth="1"/>
    <col min="11521" max="11521" width="23.44140625" customWidth="1"/>
    <col min="11522" max="11522" width="3.44140625" customWidth="1"/>
    <col min="11523" max="11523" width="9" customWidth="1"/>
    <col min="11524" max="11524" width="9.88671875" customWidth="1"/>
    <col min="11525" max="11525" width="10.33203125" customWidth="1"/>
    <col min="11528" max="11528" width="9.44140625" customWidth="1"/>
    <col min="11530" max="11530" width="10.6640625" customWidth="1"/>
    <col min="11532" max="11532" width="9" customWidth="1"/>
    <col min="11777" max="11777" width="23.44140625" customWidth="1"/>
    <col min="11778" max="11778" width="3.44140625" customWidth="1"/>
    <col min="11779" max="11779" width="9" customWidth="1"/>
    <col min="11780" max="11780" width="9.88671875" customWidth="1"/>
    <col min="11781" max="11781" width="10.33203125" customWidth="1"/>
    <col min="11784" max="11784" width="9.44140625" customWidth="1"/>
    <col min="11786" max="11786" width="10.6640625" customWidth="1"/>
    <col min="11788" max="11788" width="9" customWidth="1"/>
    <col min="12033" max="12033" width="23.44140625" customWidth="1"/>
    <col min="12034" max="12034" width="3.44140625" customWidth="1"/>
    <col min="12035" max="12035" width="9" customWidth="1"/>
    <col min="12036" max="12036" width="9.88671875" customWidth="1"/>
    <col min="12037" max="12037" width="10.33203125" customWidth="1"/>
    <col min="12040" max="12040" width="9.44140625" customWidth="1"/>
    <col min="12042" max="12042" width="10.6640625" customWidth="1"/>
    <col min="12044" max="12044" width="9" customWidth="1"/>
    <col min="12289" max="12289" width="23.44140625" customWidth="1"/>
    <col min="12290" max="12290" width="3.44140625" customWidth="1"/>
    <col min="12291" max="12291" width="9" customWidth="1"/>
    <col min="12292" max="12292" width="9.88671875" customWidth="1"/>
    <col min="12293" max="12293" width="10.33203125" customWidth="1"/>
    <col min="12296" max="12296" width="9.44140625" customWidth="1"/>
    <col min="12298" max="12298" width="10.6640625" customWidth="1"/>
    <col min="12300" max="12300" width="9" customWidth="1"/>
    <col min="12545" max="12545" width="23.44140625" customWidth="1"/>
    <col min="12546" max="12546" width="3.44140625" customWidth="1"/>
    <col min="12547" max="12547" width="9" customWidth="1"/>
    <col min="12548" max="12548" width="9.88671875" customWidth="1"/>
    <col min="12549" max="12549" width="10.33203125" customWidth="1"/>
    <col min="12552" max="12552" width="9.44140625" customWidth="1"/>
    <col min="12554" max="12554" width="10.6640625" customWidth="1"/>
    <col min="12556" max="12556" width="9" customWidth="1"/>
    <col min="12801" max="12801" width="23.44140625" customWidth="1"/>
    <col min="12802" max="12802" width="3.44140625" customWidth="1"/>
    <col min="12803" max="12803" width="9" customWidth="1"/>
    <col min="12804" max="12804" width="9.88671875" customWidth="1"/>
    <col min="12805" max="12805" width="10.33203125" customWidth="1"/>
    <col min="12808" max="12808" width="9.44140625" customWidth="1"/>
    <col min="12810" max="12810" width="10.6640625" customWidth="1"/>
    <col min="12812" max="12812" width="9" customWidth="1"/>
    <col min="13057" max="13057" width="23.44140625" customWidth="1"/>
    <col min="13058" max="13058" width="3.44140625" customWidth="1"/>
    <col min="13059" max="13059" width="9" customWidth="1"/>
    <col min="13060" max="13060" width="9.88671875" customWidth="1"/>
    <col min="13061" max="13061" width="10.33203125" customWidth="1"/>
    <col min="13064" max="13064" width="9.44140625" customWidth="1"/>
    <col min="13066" max="13066" width="10.6640625" customWidth="1"/>
    <col min="13068" max="13068" width="9" customWidth="1"/>
    <col min="13313" max="13313" width="23.44140625" customWidth="1"/>
    <col min="13314" max="13314" width="3.44140625" customWidth="1"/>
    <col min="13315" max="13315" width="9" customWidth="1"/>
    <col min="13316" max="13316" width="9.88671875" customWidth="1"/>
    <col min="13317" max="13317" width="10.33203125" customWidth="1"/>
    <col min="13320" max="13320" width="9.44140625" customWidth="1"/>
    <col min="13322" max="13322" width="10.6640625" customWidth="1"/>
    <col min="13324" max="13324" width="9" customWidth="1"/>
    <col min="13569" max="13569" width="23.44140625" customWidth="1"/>
    <col min="13570" max="13570" width="3.44140625" customWidth="1"/>
    <col min="13571" max="13571" width="9" customWidth="1"/>
    <col min="13572" max="13572" width="9.88671875" customWidth="1"/>
    <col min="13573" max="13573" width="10.33203125" customWidth="1"/>
    <col min="13576" max="13576" width="9.44140625" customWidth="1"/>
    <col min="13578" max="13578" width="10.6640625" customWidth="1"/>
    <col min="13580" max="13580" width="9" customWidth="1"/>
    <col min="13825" max="13825" width="23.44140625" customWidth="1"/>
    <col min="13826" max="13826" width="3.44140625" customWidth="1"/>
    <col min="13827" max="13827" width="9" customWidth="1"/>
    <col min="13828" max="13828" width="9.88671875" customWidth="1"/>
    <col min="13829" max="13829" width="10.33203125" customWidth="1"/>
    <col min="13832" max="13832" width="9.44140625" customWidth="1"/>
    <col min="13834" max="13834" width="10.6640625" customWidth="1"/>
    <col min="13836" max="13836" width="9" customWidth="1"/>
    <col min="14081" max="14081" width="23.44140625" customWidth="1"/>
    <col min="14082" max="14082" width="3.44140625" customWidth="1"/>
    <col min="14083" max="14083" width="9" customWidth="1"/>
    <col min="14084" max="14084" width="9.88671875" customWidth="1"/>
    <col min="14085" max="14085" width="10.33203125" customWidth="1"/>
    <col min="14088" max="14088" width="9.44140625" customWidth="1"/>
    <col min="14090" max="14090" width="10.6640625" customWidth="1"/>
    <col min="14092" max="14092" width="9" customWidth="1"/>
    <col min="14337" max="14337" width="23.44140625" customWidth="1"/>
    <col min="14338" max="14338" width="3.44140625" customWidth="1"/>
    <col min="14339" max="14339" width="9" customWidth="1"/>
    <col min="14340" max="14340" width="9.88671875" customWidth="1"/>
    <col min="14341" max="14341" width="10.33203125" customWidth="1"/>
    <col min="14344" max="14344" width="9.44140625" customWidth="1"/>
    <col min="14346" max="14346" width="10.6640625" customWidth="1"/>
    <col min="14348" max="14348" width="9" customWidth="1"/>
    <col min="14593" max="14593" width="23.44140625" customWidth="1"/>
    <col min="14594" max="14594" width="3.44140625" customWidth="1"/>
    <col min="14595" max="14595" width="9" customWidth="1"/>
    <col min="14596" max="14596" width="9.88671875" customWidth="1"/>
    <col min="14597" max="14597" width="10.33203125" customWidth="1"/>
    <col min="14600" max="14600" width="9.44140625" customWidth="1"/>
    <col min="14602" max="14602" width="10.6640625" customWidth="1"/>
    <col min="14604" max="14604" width="9" customWidth="1"/>
    <col min="14849" max="14849" width="23.44140625" customWidth="1"/>
    <col min="14850" max="14850" width="3.44140625" customWidth="1"/>
    <col min="14851" max="14851" width="9" customWidth="1"/>
    <col min="14852" max="14852" width="9.88671875" customWidth="1"/>
    <col min="14853" max="14853" width="10.33203125" customWidth="1"/>
    <col min="14856" max="14856" width="9.44140625" customWidth="1"/>
    <col min="14858" max="14858" width="10.6640625" customWidth="1"/>
    <col min="14860" max="14860" width="9" customWidth="1"/>
    <col min="15105" max="15105" width="23.44140625" customWidth="1"/>
    <col min="15106" max="15106" width="3.44140625" customWidth="1"/>
    <col min="15107" max="15107" width="9" customWidth="1"/>
    <col min="15108" max="15108" width="9.88671875" customWidth="1"/>
    <col min="15109" max="15109" width="10.33203125" customWidth="1"/>
    <col min="15112" max="15112" width="9.44140625" customWidth="1"/>
    <col min="15114" max="15114" width="10.6640625" customWidth="1"/>
    <col min="15116" max="15116" width="9" customWidth="1"/>
    <col min="15361" max="15361" width="23.44140625" customWidth="1"/>
    <col min="15362" max="15362" width="3.44140625" customWidth="1"/>
    <col min="15363" max="15363" width="9" customWidth="1"/>
    <col min="15364" max="15364" width="9.88671875" customWidth="1"/>
    <col min="15365" max="15365" width="10.33203125" customWidth="1"/>
    <col min="15368" max="15368" width="9.44140625" customWidth="1"/>
    <col min="15370" max="15370" width="10.6640625" customWidth="1"/>
    <col min="15372" max="15372" width="9" customWidth="1"/>
    <col min="15617" max="15617" width="23.44140625" customWidth="1"/>
    <col min="15618" max="15618" width="3.44140625" customWidth="1"/>
    <col min="15619" max="15619" width="9" customWidth="1"/>
    <col min="15620" max="15620" width="9.88671875" customWidth="1"/>
    <col min="15621" max="15621" width="10.33203125" customWidth="1"/>
    <col min="15624" max="15624" width="9.44140625" customWidth="1"/>
    <col min="15626" max="15626" width="10.6640625" customWidth="1"/>
    <col min="15628" max="15628" width="9" customWidth="1"/>
    <col min="15873" max="15873" width="23.44140625" customWidth="1"/>
    <col min="15874" max="15874" width="3.44140625" customWidth="1"/>
    <col min="15875" max="15875" width="9" customWidth="1"/>
    <col min="15876" max="15876" width="9.88671875" customWidth="1"/>
    <col min="15877" max="15877" width="10.33203125" customWidth="1"/>
    <col min="15880" max="15880" width="9.44140625" customWidth="1"/>
    <col min="15882" max="15882" width="10.6640625" customWidth="1"/>
    <col min="15884" max="15884" width="9" customWidth="1"/>
    <col min="16129" max="16129" width="23.44140625" customWidth="1"/>
    <col min="16130" max="16130" width="3.44140625" customWidth="1"/>
    <col min="16131" max="16131" width="9" customWidth="1"/>
    <col min="16132" max="16132" width="9.88671875" customWidth="1"/>
    <col min="16133" max="16133" width="10.33203125" customWidth="1"/>
    <col min="16136" max="16136" width="9.44140625" customWidth="1"/>
    <col min="16138" max="16138" width="10.6640625" customWidth="1"/>
    <col min="16140" max="16140" width="9" customWidth="1"/>
  </cols>
  <sheetData>
    <row r="1" spans="1:12" ht="52.8" x14ac:dyDescent="0.3">
      <c r="C1" s="1" t="s">
        <v>0</v>
      </c>
      <c r="D1" s="1" t="s">
        <v>0</v>
      </c>
      <c r="E1" s="2" t="s">
        <v>1</v>
      </c>
      <c r="F1" s="1" t="s">
        <v>2</v>
      </c>
      <c r="G1" s="1" t="s">
        <v>2</v>
      </c>
      <c r="H1" s="2" t="s">
        <v>3</v>
      </c>
      <c r="I1" s="1" t="s">
        <v>17</v>
      </c>
      <c r="J1" s="1"/>
      <c r="K1" s="1" t="s">
        <v>18</v>
      </c>
      <c r="L1" s="1" t="s">
        <v>19</v>
      </c>
    </row>
    <row r="2" spans="1:12" x14ac:dyDescent="0.3">
      <c r="A2" s="3">
        <v>42186</v>
      </c>
      <c r="C2" s="4">
        <v>11.02</v>
      </c>
      <c r="D2" s="4">
        <v>6.68</v>
      </c>
      <c r="E2" s="5">
        <f t="shared" ref="E2:E23" si="0">SUM(C2:D2)</f>
        <v>17.7</v>
      </c>
      <c r="F2" s="4">
        <v>7.77</v>
      </c>
      <c r="G2" s="4">
        <v>9.9600000000000009</v>
      </c>
      <c r="H2" s="5">
        <f t="shared" ref="H2:H23" si="1">SUM(F2:G2)</f>
        <v>17.73</v>
      </c>
      <c r="I2" s="4">
        <v>2.09</v>
      </c>
      <c r="J2" s="4"/>
      <c r="K2" s="6">
        <f>SUM(I2:I2)</f>
        <v>2.09</v>
      </c>
      <c r="L2" s="8">
        <f t="shared" ref="L2:L24" si="2">SUM(E2,H2)</f>
        <v>35.43</v>
      </c>
    </row>
    <row r="3" spans="1:12" x14ac:dyDescent="0.3">
      <c r="A3" s="3">
        <v>42187</v>
      </c>
      <c r="C3" s="4">
        <v>10.47</v>
      </c>
      <c r="D3" s="4">
        <v>9.7899999999999991</v>
      </c>
      <c r="E3" s="5">
        <f>SUM(C3:D3)</f>
        <v>20.259999999999998</v>
      </c>
      <c r="F3" s="4">
        <v>11.3</v>
      </c>
      <c r="G3" s="4">
        <v>4.3099999999999996</v>
      </c>
      <c r="H3" s="5">
        <f t="shared" si="1"/>
        <v>15.61</v>
      </c>
      <c r="I3" s="4">
        <v>2.0499999999999998</v>
      </c>
      <c r="J3" s="4"/>
      <c r="K3" s="6">
        <f t="shared" ref="K3:K24" si="3">SUM(I3:I3)</f>
        <v>2.0499999999999998</v>
      </c>
      <c r="L3" s="8">
        <f t="shared" si="2"/>
        <v>35.869999999999997</v>
      </c>
    </row>
    <row r="4" spans="1:12" x14ac:dyDescent="0.3">
      <c r="A4" s="3">
        <v>42188</v>
      </c>
      <c r="C4" s="4">
        <v>6.7</v>
      </c>
      <c r="D4" s="4">
        <v>6.96</v>
      </c>
      <c r="E4" s="5">
        <f t="shared" si="0"/>
        <v>13.66</v>
      </c>
      <c r="F4" s="4">
        <v>11.45</v>
      </c>
      <c r="G4" s="4">
        <v>8.86</v>
      </c>
      <c r="H4" s="5">
        <f t="shared" si="1"/>
        <v>20.309999999999999</v>
      </c>
      <c r="I4" s="4">
        <v>2.84</v>
      </c>
      <c r="J4" s="4"/>
      <c r="K4" s="6">
        <f t="shared" si="3"/>
        <v>2.84</v>
      </c>
      <c r="L4" s="8">
        <f t="shared" si="2"/>
        <v>33.97</v>
      </c>
    </row>
    <row r="5" spans="1:12" x14ac:dyDescent="0.3">
      <c r="A5" s="3">
        <v>42191</v>
      </c>
      <c r="C5" s="4">
        <v>11.2</v>
      </c>
      <c r="D5" s="4">
        <v>0</v>
      </c>
      <c r="E5" s="5">
        <f>SUM(C5:D5)</f>
        <v>11.2</v>
      </c>
      <c r="F5" s="4">
        <v>11.14</v>
      </c>
      <c r="G5" s="4">
        <v>5.64</v>
      </c>
      <c r="H5" s="5">
        <f t="shared" si="1"/>
        <v>16.78</v>
      </c>
      <c r="I5" s="4">
        <v>2.88</v>
      </c>
      <c r="J5" s="4"/>
      <c r="K5" s="6">
        <f t="shared" si="3"/>
        <v>2.88</v>
      </c>
      <c r="L5" s="8">
        <f t="shared" si="2"/>
        <v>27.98</v>
      </c>
    </row>
    <row r="6" spans="1:12" x14ac:dyDescent="0.3">
      <c r="A6" s="3">
        <v>42192</v>
      </c>
      <c r="C6" s="4">
        <v>11.73</v>
      </c>
      <c r="D6" s="4">
        <v>0</v>
      </c>
      <c r="E6" s="5">
        <f t="shared" ref="E6" si="4">SUM(C6:D6)</f>
        <v>11.73</v>
      </c>
      <c r="F6" s="4">
        <v>12.51</v>
      </c>
      <c r="G6" s="4">
        <f>6.47+10.09</f>
        <v>16.559999999999999</v>
      </c>
      <c r="H6" s="5">
        <f t="shared" si="1"/>
        <v>29.07</v>
      </c>
      <c r="I6" s="4">
        <v>3.01</v>
      </c>
      <c r="J6" s="4"/>
      <c r="K6" s="6">
        <f t="shared" si="3"/>
        <v>3.01</v>
      </c>
      <c r="L6" s="8">
        <f t="shared" si="2"/>
        <v>40.799999999999997</v>
      </c>
    </row>
    <row r="7" spans="1:12" x14ac:dyDescent="0.3">
      <c r="A7" s="3">
        <v>42193</v>
      </c>
      <c r="C7" s="4">
        <v>8.02</v>
      </c>
      <c r="D7" s="4">
        <v>7.78</v>
      </c>
      <c r="E7" s="5">
        <f t="shared" si="0"/>
        <v>15.8</v>
      </c>
      <c r="F7" s="4">
        <v>11.74</v>
      </c>
      <c r="G7" s="4">
        <v>4.3099999999999996</v>
      </c>
      <c r="H7" s="5">
        <f t="shared" si="1"/>
        <v>16.05</v>
      </c>
      <c r="I7" s="4">
        <v>3.21</v>
      </c>
      <c r="J7" s="4"/>
      <c r="K7" s="6">
        <f t="shared" si="3"/>
        <v>3.21</v>
      </c>
      <c r="L7" s="8">
        <f t="shared" si="2"/>
        <v>31.85</v>
      </c>
    </row>
    <row r="8" spans="1:12" x14ac:dyDescent="0.3">
      <c r="A8" s="3">
        <v>42194</v>
      </c>
      <c r="C8" s="4">
        <v>12.12</v>
      </c>
      <c r="D8" s="4">
        <v>0</v>
      </c>
      <c r="E8" s="5">
        <f>SUM(C8:D8)</f>
        <v>12.12</v>
      </c>
      <c r="F8" s="4">
        <v>11.51</v>
      </c>
      <c r="G8" s="4">
        <v>8.66</v>
      </c>
      <c r="H8" s="5">
        <f t="shared" si="1"/>
        <v>20.170000000000002</v>
      </c>
      <c r="I8" s="4">
        <v>3.13</v>
      </c>
      <c r="J8" s="4"/>
      <c r="K8" s="6">
        <f t="shared" si="3"/>
        <v>3.13</v>
      </c>
      <c r="L8" s="8">
        <f t="shared" si="2"/>
        <v>32.29</v>
      </c>
    </row>
    <row r="9" spans="1:12" x14ac:dyDescent="0.3">
      <c r="A9" s="3">
        <v>42195</v>
      </c>
      <c r="C9" s="4">
        <f>8.18+5.09</f>
        <v>13.27</v>
      </c>
      <c r="D9" s="4">
        <f>5.14+5.09</f>
        <v>10.23</v>
      </c>
      <c r="E9" s="5">
        <f t="shared" si="0"/>
        <v>23.5</v>
      </c>
      <c r="F9" s="4">
        <v>10.53</v>
      </c>
      <c r="G9" s="4">
        <v>4.2300000000000004</v>
      </c>
      <c r="H9" s="5">
        <f t="shared" si="1"/>
        <v>14.76</v>
      </c>
      <c r="I9" s="4">
        <v>2.5</v>
      </c>
      <c r="J9" s="4"/>
      <c r="K9" s="6">
        <f t="shared" si="3"/>
        <v>2.5</v>
      </c>
      <c r="L9" s="8">
        <f t="shared" si="2"/>
        <v>38.26</v>
      </c>
    </row>
    <row r="10" spans="1:12" x14ac:dyDescent="0.3">
      <c r="A10" s="3">
        <v>42198</v>
      </c>
      <c r="C10" s="4">
        <v>10.74</v>
      </c>
      <c r="D10" s="4">
        <v>6.01</v>
      </c>
      <c r="E10" s="5">
        <f>SUM(C10:D10)</f>
        <v>16.75</v>
      </c>
      <c r="F10" s="4">
        <v>9.36</v>
      </c>
      <c r="G10" s="4">
        <v>3.12</v>
      </c>
      <c r="H10" s="5">
        <f t="shared" si="1"/>
        <v>12.48</v>
      </c>
      <c r="I10" s="4">
        <v>2.67</v>
      </c>
      <c r="J10" s="4"/>
      <c r="K10" s="6">
        <f t="shared" si="3"/>
        <v>2.67</v>
      </c>
      <c r="L10" s="8">
        <f t="shared" si="2"/>
        <v>29.23</v>
      </c>
    </row>
    <row r="11" spans="1:12" x14ac:dyDescent="0.3">
      <c r="A11" s="3">
        <v>42199</v>
      </c>
      <c r="C11" s="4">
        <v>7.46</v>
      </c>
      <c r="D11" s="4">
        <v>0</v>
      </c>
      <c r="E11" s="5">
        <f t="shared" si="0"/>
        <v>7.46</v>
      </c>
      <c r="F11" s="4">
        <v>13.05</v>
      </c>
      <c r="G11" s="4">
        <v>0</v>
      </c>
      <c r="H11" s="5">
        <f>SUM(F11:G11)</f>
        <v>13.05</v>
      </c>
      <c r="I11" s="4">
        <v>3.04</v>
      </c>
      <c r="J11" s="4"/>
      <c r="K11" s="6">
        <f t="shared" si="3"/>
        <v>3.04</v>
      </c>
      <c r="L11" s="8">
        <f t="shared" si="2"/>
        <v>20.51</v>
      </c>
    </row>
    <row r="12" spans="1:12" x14ac:dyDescent="0.3">
      <c r="A12" s="3">
        <v>42200</v>
      </c>
      <c r="C12" s="4">
        <v>8.5399999999999991</v>
      </c>
      <c r="D12" s="4">
        <v>7.2</v>
      </c>
      <c r="E12" s="5">
        <f>SUM(C12:D12)</f>
        <v>15.739999999999998</v>
      </c>
      <c r="F12" s="4">
        <f>10.6+9.64</f>
        <v>20.240000000000002</v>
      </c>
      <c r="G12" s="4">
        <v>9.44</v>
      </c>
      <c r="H12" s="5">
        <f t="shared" si="1"/>
        <v>29.68</v>
      </c>
      <c r="I12" s="4">
        <v>3.21</v>
      </c>
      <c r="J12" s="4"/>
      <c r="K12" s="6">
        <f t="shared" si="3"/>
        <v>3.21</v>
      </c>
      <c r="L12" s="8">
        <f t="shared" si="2"/>
        <v>45.42</v>
      </c>
    </row>
    <row r="13" spans="1:12" x14ac:dyDescent="0.3">
      <c r="A13" s="3">
        <v>42201</v>
      </c>
      <c r="C13" s="4">
        <v>8.99</v>
      </c>
      <c r="D13" s="4">
        <v>3.92</v>
      </c>
      <c r="E13" s="5">
        <f t="shared" si="0"/>
        <v>12.91</v>
      </c>
      <c r="F13" s="4">
        <v>8.34</v>
      </c>
      <c r="G13" s="4">
        <v>0</v>
      </c>
      <c r="H13" s="5">
        <f t="shared" si="1"/>
        <v>8.34</v>
      </c>
      <c r="I13" s="7">
        <v>3.18</v>
      </c>
      <c r="J13" s="4"/>
      <c r="K13" s="6">
        <f t="shared" si="3"/>
        <v>3.18</v>
      </c>
      <c r="L13" s="8">
        <f t="shared" si="2"/>
        <v>21.25</v>
      </c>
    </row>
    <row r="14" spans="1:12" x14ac:dyDescent="0.3">
      <c r="A14" s="3">
        <v>42202</v>
      </c>
      <c r="C14" s="4">
        <v>8.7100000000000009</v>
      </c>
      <c r="D14" s="4">
        <v>7.9</v>
      </c>
      <c r="E14" s="5">
        <f t="shared" si="0"/>
        <v>16.61</v>
      </c>
      <c r="F14" s="4">
        <f>9.72+8.29</f>
        <v>18.009999999999998</v>
      </c>
      <c r="G14" s="4">
        <v>8.7100000000000009</v>
      </c>
      <c r="H14" s="5">
        <f t="shared" si="1"/>
        <v>26.72</v>
      </c>
      <c r="I14" s="7">
        <v>2.12</v>
      </c>
      <c r="J14" s="4"/>
      <c r="K14" s="6">
        <f t="shared" si="3"/>
        <v>2.12</v>
      </c>
      <c r="L14" s="8">
        <f t="shared" si="2"/>
        <v>43.33</v>
      </c>
    </row>
    <row r="15" spans="1:12" x14ac:dyDescent="0.3">
      <c r="A15" s="3">
        <v>42205</v>
      </c>
      <c r="C15" s="4">
        <v>13.12</v>
      </c>
      <c r="D15" s="4">
        <f>9.37+7.54</f>
        <v>16.91</v>
      </c>
      <c r="E15" s="5">
        <f t="shared" si="0"/>
        <v>30.03</v>
      </c>
      <c r="F15" s="4">
        <v>9.32</v>
      </c>
      <c r="G15" s="4">
        <f>7.6+7.54</f>
        <v>15.14</v>
      </c>
      <c r="H15" s="5">
        <f t="shared" si="1"/>
        <v>24.46</v>
      </c>
      <c r="I15" s="7">
        <v>2.65</v>
      </c>
      <c r="J15" s="4"/>
      <c r="K15" s="6">
        <f t="shared" si="3"/>
        <v>2.65</v>
      </c>
      <c r="L15" s="8">
        <f t="shared" si="2"/>
        <v>54.49</v>
      </c>
    </row>
    <row r="16" spans="1:12" x14ac:dyDescent="0.3">
      <c r="A16" s="3">
        <v>42206</v>
      </c>
      <c r="C16" s="4">
        <v>8.82</v>
      </c>
      <c r="D16" s="4">
        <v>7.27</v>
      </c>
      <c r="E16" s="5">
        <f>SUM(C16:D16)</f>
        <v>16.09</v>
      </c>
      <c r="F16" s="4">
        <v>10.119999999999999</v>
      </c>
      <c r="G16" s="4">
        <v>4.2699999999999996</v>
      </c>
      <c r="H16" s="5">
        <f t="shared" si="1"/>
        <v>14.389999999999999</v>
      </c>
      <c r="I16" s="4">
        <v>2.93</v>
      </c>
      <c r="J16" s="4"/>
      <c r="K16" s="6">
        <f t="shared" si="3"/>
        <v>2.93</v>
      </c>
      <c r="L16" s="8">
        <f t="shared" si="2"/>
        <v>30.479999999999997</v>
      </c>
    </row>
    <row r="17" spans="1:13" x14ac:dyDescent="0.3">
      <c r="A17" s="3">
        <v>42207</v>
      </c>
      <c r="C17" s="4">
        <v>9.25</v>
      </c>
      <c r="D17" s="4">
        <v>0</v>
      </c>
      <c r="E17" s="5">
        <f t="shared" si="0"/>
        <v>9.25</v>
      </c>
      <c r="F17" s="4">
        <v>8.14</v>
      </c>
      <c r="G17" s="4">
        <v>5.0599999999999996</v>
      </c>
      <c r="H17" s="5">
        <f t="shared" si="1"/>
        <v>13.2</v>
      </c>
      <c r="I17" s="7">
        <v>3.27</v>
      </c>
      <c r="J17" s="7"/>
      <c r="K17" s="6">
        <f t="shared" si="3"/>
        <v>3.27</v>
      </c>
      <c r="L17" s="8">
        <f t="shared" si="2"/>
        <v>22.45</v>
      </c>
    </row>
    <row r="18" spans="1:13" x14ac:dyDescent="0.3">
      <c r="A18" s="3">
        <v>42208</v>
      </c>
      <c r="C18" s="4">
        <v>8.83</v>
      </c>
      <c r="D18" s="4">
        <v>3.49</v>
      </c>
      <c r="E18" s="5">
        <f>SUM(C18:D18)</f>
        <v>12.32</v>
      </c>
      <c r="F18" s="4">
        <v>10.02</v>
      </c>
      <c r="G18" s="4">
        <v>6.94</v>
      </c>
      <c r="H18" s="5">
        <f t="shared" si="1"/>
        <v>16.96</v>
      </c>
      <c r="I18" s="7">
        <v>1.98</v>
      </c>
      <c r="J18" s="7"/>
      <c r="K18" s="6">
        <f t="shared" si="3"/>
        <v>1.98</v>
      </c>
      <c r="L18" s="8">
        <f t="shared" si="2"/>
        <v>29.28</v>
      </c>
    </row>
    <row r="19" spans="1:13" x14ac:dyDescent="0.3">
      <c r="A19" s="3">
        <v>42209</v>
      </c>
      <c r="C19" s="4">
        <v>10.34</v>
      </c>
      <c r="D19" s="4">
        <v>6.68</v>
      </c>
      <c r="E19" s="5">
        <f t="shared" si="0"/>
        <v>17.02</v>
      </c>
      <c r="F19" s="4">
        <v>13.96</v>
      </c>
      <c r="G19" s="4">
        <v>0</v>
      </c>
      <c r="H19" s="5">
        <f t="shared" si="1"/>
        <v>13.96</v>
      </c>
      <c r="I19" s="7">
        <v>2.31</v>
      </c>
      <c r="J19" s="7"/>
      <c r="K19" s="6">
        <f t="shared" si="3"/>
        <v>2.31</v>
      </c>
      <c r="L19" s="8">
        <f t="shared" si="2"/>
        <v>30.98</v>
      </c>
    </row>
    <row r="20" spans="1:13" x14ac:dyDescent="0.3">
      <c r="A20" s="3">
        <v>42212</v>
      </c>
      <c r="C20" s="4">
        <v>11.66</v>
      </c>
      <c r="D20" s="4">
        <v>9.17</v>
      </c>
      <c r="E20" s="5">
        <f t="shared" si="0"/>
        <v>20.83</v>
      </c>
      <c r="F20" s="4">
        <v>10.31</v>
      </c>
      <c r="G20" s="4">
        <v>5.76</v>
      </c>
      <c r="H20" s="5">
        <f t="shared" si="1"/>
        <v>16.07</v>
      </c>
      <c r="I20" s="4">
        <v>3.36</v>
      </c>
      <c r="J20" s="4"/>
      <c r="K20" s="6">
        <f t="shared" si="3"/>
        <v>3.36</v>
      </c>
      <c r="L20" s="8">
        <f t="shared" si="2"/>
        <v>36.9</v>
      </c>
    </row>
    <row r="21" spans="1:13" x14ac:dyDescent="0.3">
      <c r="A21" s="3">
        <v>42213</v>
      </c>
      <c r="C21" s="4">
        <f>9.78+3.91</f>
        <v>13.69</v>
      </c>
      <c r="D21" s="4">
        <v>9.1300000000000008</v>
      </c>
      <c r="E21" s="5">
        <f t="shared" si="0"/>
        <v>22.82</v>
      </c>
      <c r="F21" s="4">
        <v>8.76</v>
      </c>
      <c r="G21" s="4">
        <v>0</v>
      </c>
      <c r="H21" s="5">
        <f t="shared" si="1"/>
        <v>8.76</v>
      </c>
      <c r="I21" s="4">
        <v>2.98</v>
      </c>
      <c r="J21" s="4"/>
      <c r="K21" s="6">
        <f t="shared" si="3"/>
        <v>2.98</v>
      </c>
      <c r="L21" s="8">
        <f t="shared" si="2"/>
        <v>31.58</v>
      </c>
    </row>
    <row r="22" spans="1:13" x14ac:dyDescent="0.3">
      <c r="A22" s="3">
        <v>42214</v>
      </c>
      <c r="C22" s="4">
        <v>9.2200000000000006</v>
      </c>
      <c r="D22" s="4">
        <v>6.15</v>
      </c>
      <c r="E22" s="5">
        <f t="shared" si="0"/>
        <v>15.370000000000001</v>
      </c>
      <c r="F22" s="4">
        <v>9.1</v>
      </c>
      <c r="G22" s="4">
        <v>7.87</v>
      </c>
      <c r="H22" s="5">
        <f t="shared" si="1"/>
        <v>16.97</v>
      </c>
      <c r="I22" s="4">
        <v>3.48</v>
      </c>
      <c r="J22" s="4"/>
      <c r="K22" s="6">
        <f t="shared" si="3"/>
        <v>3.48</v>
      </c>
      <c r="L22" s="8">
        <f t="shared" si="2"/>
        <v>32.340000000000003</v>
      </c>
    </row>
    <row r="23" spans="1:13" x14ac:dyDescent="0.3">
      <c r="A23" s="3">
        <v>42215</v>
      </c>
      <c r="C23" s="4">
        <v>10.14</v>
      </c>
      <c r="D23" s="4">
        <v>5.79</v>
      </c>
      <c r="E23" s="5">
        <f t="shared" si="0"/>
        <v>15.93</v>
      </c>
      <c r="F23" s="4">
        <v>9.2200000000000006</v>
      </c>
      <c r="G23" s="4">
        <v>4.54</v>
      </c>
      <c r="H23" s="5">
        <f t="shared" si="1"/>
        <v>13.760000000000002</v>
      </c>
      <c r="I23" s="4">
        <v>1.91</v>
      </c>
      <c r="J23" s="4"/>
      <c r="K23" s="6">
        <f t="shared" si="3"/>
        <v>1.91</v>
      </c>
      <c r="L23" s="8">
        <f t="shared" si="2"/>
        <v>29.69</v>
      </c>
    </row>
    <row r="24" spans="1:13" x14ac:dyDescent="0.3">
      <c r="A24" s="3">
        <v>42216</v>
      </c>
      <c r="C24" s="4">
        <v>10.25</v>
      </c>
      <c r="D24" s="4">
        <v>5.4</v>
      </c>
      <c r="E24" s="5">
        <f>SUM(C24:D24)</f>
        <v>15.65</v>
      </c>
      <c r="F24" s="4">
        <v>8.6300000000000008</v>
      </c>
      <c r="G24" s="4">
        <v>6.5</v>
      </c>
      <c r="H24" s="5">
        <f>SUM(F24:G24)</f>
        <v>15.13</v>
      </c>
      <c r="I24" s="4">
        <v>2.61</v>
      </c>
      <c r="J24" s="4"/>
      <c r="K24" s="6">
        <f t="shared" si="3"/>
        <v>2.61</v>
      </c>
      <c r="L24" s="8">
        <f t="shared" si="2"/>
        <v>30.78</v>
      </c>
    </row>
    <row r="25" spans="1:13" x14ac:dyDescent="0.3">
      <c r="A25" s="9" t="s">
        <v>20</v>
      </c>
      <c r="B25" s="10"/>
      <c r="C25" s="11">
        <f t="shared" ref="C25:L25" si="5">SUM(C2:C24)</f>
        <v>234.28999999999996</v>
      </c>
      <c r="D25" s="11">
        <f t="shared" si="5"/>
        <v>136.46</v>
      </c>
      <c r="E25" s="12">
        <f t="shared" si="5"/>
        <v>370.74999999999994</v>
      </c>
      <c r="F25" s="11">
        <f t="shared" si="5"/>
        <v>254.52999999999997</v>
      </c>
      <c r="G25" s="11">
        <f t="shared" si="5"/>
        <v>139.88</v>
      </c>
      <c r="H25" s="12">
        <f t="shared" si="5"/>
        <v>394.40999999999985</v>
      </c>
      <c r="I25" s="11">
        <f t="shared" si="5"/>
        <v>63.409999999999982</v>
      </c>
      <c r="J25" s="11"/>
      <c r="K25" s="12">
        <f t="shared" si="5"/>
        <v>63.409999999999982</v>
      </c>
      <c r="L25" s="13">
        <f t="shared" si="5"/>
        <v>765.16000000000008</v>
      </c>
      <c r="M25" s="17"/>
    </row>
    <row r="26" spans="1:13" ht="52.8" x14ac:dyDescent="0.3">
      <c r="C26" s="1" t="s">
        <v>0</v>
      </c>
      <c r="D26" s="1" t="s">
        <v>0</v>
      </c>
      <c r="E26" s="2" t="s">
        <v>1</v>
      </c>
      <c r="F26" s="1" t="s">
        <v>2</v>
      </c>
      <c r="G26" s="1" t="s">
        <v>2</v>
      </c>
      <c r="H26" s="2" t="s">
        <v>3</v>
      </c>
      <c r="I26" s="1" t="s">
        <v>17</v>
      </c>
      <c r="J26" s="1"/>
      <c r="K26" s="1" t="s">
        <v>18</v>
      </c>
      <c r="L26" s="1" t="s">
        <v>19</v>
      </c>
    </row>
    <row r="27" spans="1:13" x14ac:dyDescent="0.3">
      <c r="A27" s="3">
        <v>42219</v>
      </c>
      <c r="C27" s="4">
        <v>9.32</v>
      </c>
      <c r="D27" s="4">
        <v>4.51</v>
      </c>
      <c r="E27" s="5">
        <f t="shared" ref="E27:E45" si="6">SUM(C27:D27)</f>
        <v>13.83</v>
      </c>
      <c r="F27" s="4">
        <v>10.38</v>
      </c>
      <c r="G27" s="4">
        <v>6.89</v>
      </c>
      <c r="H27" s="5">
        <f t="shared" ref="H27:H47" si="7">SUM(F27:G27)</f>
        <v>17.27</v>
      </c>
      <c r="I27" s="4">
        <v>3.11</v>
      </c>
      <c r="J27" s="4"/>
      <c r="K27" s="6">
        <f t="shared" ref="K27:K47" si="8">SUM(I27:I27)</f>
        <v>3.11</v>
      </c>
      <c r="L27" s="8">
        <f t="shared" ref="L27:L47" si="9">SUM(E27,H27)</f>
        <v>31.1</v>
      </c>
    </row>
    <row r="28" spans="1:13" x14ac:dyDescent="0.3">
      <c r="A28" s="3">
        <v>42220</v>
      </c>
      <c r="C28" s="4">
        <v>7.59</v>
      </c>
      <c r="D28" s="4">
        <v>4.3600000000000003</v>
      </c>
      <c r="E28" s="5">
        <f>SUM(C28:D28)</f>
        <v>11.95</v>
      </c>
      <c r="F28" s="4">
        <v>10.6</v>
      </c>
      <c r="G28" s="4">
        <v>8.49</v>
      </c>
      <c r="H28" s="5">
        <f t="shared" si="7"/>
        <v>19.09</v>
      </c>
      <c r="I28" s="4">
        <v>3.01</v>
      </c>
      <c r="J28" s="4"/>
      <c r="K28" s="6">
        <f t="shared" si="8"/>
        <v>3.01</v>
      </c>
      <c r="L28" s="8">
        <f t="shared" si="9"/>
        <v>31.04</v>
      </c>
    </row>
    <row r="29" spans="1:13" x14ac:dyDescent="0.3">
      <c r="A29" s="3">
        <v>42221</v>
      </c>
      <c r="C29" s="4">
        <v>10.71</v>
      </c>
      <c r="D29" s="4">
        <v>8.16</v>
      </c>
      <c r="E29" s="5">
        <f t="shared" si="6"/>
        <v>18.87</v>
      </c>
      <c r="F29" s="4">
        <v>10.38</v>
      </c>
      <c r="G29" s="4">
        <v>9.4600000000000009</v>
      </c>
      <c r="H29" s="5">
        <f t="shared" si="7"/>
        <v>19.840000000000003</v>
      </c>
      <c r="I29" s="4">
        <v>3.52</v>
      </c>
      <c r="J29" s="4"/>
      <c r="K29" s="6">
        <f t="shared" si="8"/>
        <v>3.52</v>
      </c>
      <c r="L29" s="8">
        <f t="shared" si="9"/>
        <v>38.710000000000008</v>
      </c>
    </row>
    <row r="30" spans="1:13" x14ac:dyDescent="0.3">
      <c r="A30" s="3">
        <v>42222</v>
      </c>
      <c r="C30" s="4">
        <v>11.05</v>
      </c>
      <c r="D30" s="4">
        <v>7.82</v>
      </c>
      <c r="E30" s="5">
        <f t="shared" si="6"/>
        <v>18.87</v>
      </c>
      <c r="F30" s="4">
        <v>10.36</v>
      </c>
      <c r="G30" s="4">
        <f>7.74+1.83</f>
        <v>9.57</v>
      </c>
      <c r="H30" s="5">
        <f t="shared" si="7"/>
        <v>19.93</v>
      </c>
      <c r="I30" s="4">
        <v>2.5299999999999998</v>
      </c>
      <c r="J30" s="4"/>
      <c r="K30" s="6">
        <f t="shared" si="8"/>
        <v>2.5299999999999998</v>
      </c>
      <c r="L30" s="8">
        <f t="shared" si="9"/>
        <v>38.799999999999997</v>
      </c>
    </row>
    <row r="31" spans="1:13" x14ac:dyDescent="0.3">
      <c r="A31" s="3">
        <v>42223</v>
      </c>
      <c r="C31" s="4">
        <v>10.92</v>
      </c>
      <c r="D31" s="4">
        <v>10.69</v>
      </c>
      <c r="E31" s="5">
        <f t="shared" si="6"/>
        <v>21.61</v>
      </c>
      <c r="F31" s="4">
        <v>9.33</v>
      </c>
      <c r="G31" s="4">
        <v>6.95</v>
      </c>
      <c r="H31" s="5">
        <f t="shared" si="7"/>
        <v>16.28</v>
      </c>
      <c r="I31" s="4">
        <v>2.66</v>
      </c>
      <c r="J31" s="4"/>
      <c r="K31" s="6">
        <f t="shared" si="8"/>
        <v>2.66</v>
      </c>
      <c r="L31" s="8">
        <f t="shared" si="9"/>
        <v>37.89</v>
      </c>
    </row>
    <row r="32" spans="1:13" s="16" customFormat="1" x14ac:dyDescent="0.3">
      <c r="A32" s="15">
        <v>42226</v>
      </c>
      <c r="C32" s="7">
        <v>8.32</v>
      </c>
      <c r="D32" s="7">
        <v>0</v>
      </c>
      <c r="E32" s="5">
        <f t="shared" si="6"/>
        <v>8.32</v>
      </c>
      <c r="F32" s="7">
        <v>11.43</v>
      </c>
      <c r="G32" s="7">
        <v>10.44</v>
      </c>
      <c r="H32" s="5">
        <f t="shared" si="7"/>
        <v>21.869999999999997</v>
      </c>
      <c r="I32" s="4">
        <v>2.9</v>
      </c>
      <c r="J32" s="4"/>
      <c r="K32" s="6">
        <f t="shared" si="8"/>
        <v>2.9</v>
      </c>
      <c r="L32" s="8">
        <f t="shared" si="9"/>
        <v>30.189999999999998</v>
      </c>
    </row>
    <row r="33" spans="1:13" x14ac:dyDescent="0.3">
      <c r="A33" s="15">
        <v>42227</v>
      </c>
      <c r="C33" s="4">
        <v>10.93</v>
      </c>
      <c r="D33" s="4">
        <v>5.24</v>
      </c>
      <c r="E33" s="5">
        <f t="shared" si="6"/>
        <v>16.170000000000002</v>
      </c>
      <c r="F33" s="4">
        <v>10.36</v>
      </c>
      <c r="G33" s="4">
        <v>0</v>
      </c>
      <c r="H33" s="5">
        <f t="shared" si="7"/>
        <v>10.36</v>
      </c>
      <c r="I33" s="4">
        <v>3.16</v>
      </c>
      <c r="J33" s="4"/>
      <c r="K33" s="6">
        <f t="shared" si="8"/>
        <v>3.16</v>
      </c>
      <c r="L33" s="8">
        <f t="shared" si="9"/>
        <v>26.53</v>
      </c>
    </row>
    <row r="34" spans="1:13" x14ac:dyDescent="0.3">
      <c r="A34" s="15">
        <v>42228</v>
      </c>
      <c r="C34" s="4">
        <v>7.17</v>
      </c>
      <c r="D34" s="4">
        <v>0</v>
      </c>
      <c r="E34" s="5">
        <f>SUM(C34:D34)</f>
        <v>7.17</v>
      </c>
      <c r="F34" s="4">
        <v>9.7100000000000009</v>
      </c>
      <c r="G34" s="4">
        <v>4.63</v>
      </c>
      <c r="H34" s="5">
        <f>SUM(F34:G34)</f>
        <v>14.34</v>
      </c>
      <c r="I34" s="4">
        <v>3.96</v>
      </c>
      <c r="J34" s="4"/>
      <c r="K34" s="6">
        <f t="shared" si="8"/>
        <v>3.96</v>
      </c>
      <c r="L34" s="8">
        <f t="shared" si="9"/>
        <v>21.509999999999998</v>
      </c>
    </row>
    <row r="35" spans="1:13" x14ac:dyDescent="0.3">
      <c r="A35" s="15">
        <v>42229</v>
      </c>
      <c r="C35" s="4">
        <v>10.29</v>
      </c>
      <c r="D35" s="4">
        <v>3.68</v>
      </c>
      <c r="E35" s="5">
        <f>SUM(C35:D35)</f>
        <v>13.969999999999999</v>
      </c>
      <c r="F35" s="4">
        <v>7.63</v>
      </c>
      <c r="G35" s="4">
        <v>7.54</v>
      </c>
      <c r="H35" s="5">
        <f t="shared" si="7"/>
        <v>15.17</v>
      </c>
      <c r="I35" s="4">
        <v>2.27</v>
      </c>
      <c r="J35" s="4"/>
      <c r="K35" s="6">
        <f t="shared" si="8"/>
        <v>2.27</v>
      </c>
      <c r="L35" s="8">
        <f t="shared" si="9"/>
        <v>29.14</v>
      </c>
    </row>
    <row r="36" spans="1:13" x14ac:dyDescent="0.3">
      <c r="A36" s="15">
        <v>42230</v>
      </c>
      <c r="C36" s="4">
        <v>11.34</v>
      </c>
      <c r="D36" s="4">
        <v>2.21</v>
      </c>
      <c r="E36" s="5">
        <f>SUM(C36:D36)</f>
        <v>13.55</v>
      </c>
      <c r="F36" s="4">
        <v>8.74</v>
      </c>
      <c r="G36" s="4">
        <v>0</v>
      </c>
      <c r="H36" s="5">
        <f>SUM(F36:G36)</f>
        <v>8.74</v>
      </c>
      <c r="I36" s="4">
        <v>2.33</v>
      </c>
      <c r="J36" s="4"/>
      <c r="K36" s="6">
        <f t="shared" si="8"/>
        <v>2.33</v>
      </c>
      <c r="L36" s="8">
        <f t="shared" si="9"/>
        <v>22.29</v>
      </c>
    </row>
    <row r="37" spans="1:13" x14ac:dyDescent="0.3">
      <c r="A37" s="3">
        <v>42233</v>
      </c>
      <c r="C37" s="4">
        <v>10.26</v>
      </c>
      <c r="D37" s="4">
        <v>9.17</v>
      </c>
      <c r="E37" s="5">
        <f t="shared" si="6"/>
        <v>19.43</v>
      </c>
      <c r="F37" s="4">
        <v>10.77</v>
      </c>
      <c r="G37" s="4">
        <v>11.03</v>
      </c>
      <c r="H37" s="5">
        <f t="shared" si="7"/>
        <v>21.799999999999997</v>
      </c>
      <c r="I37" s="4">
        <v>2.2000000000000002</v>
      </c>
      <c r="J37" s="4"/>
      <c r="K37" s="6">
        <f t="shared" si="8"/>
        <v>2.2000000000000002</v>
      </c>
      <c r="L37" s="8">
        <f t="shared" si="9"/>
        <v>41.23</v>
      </c>
    </row>
    <row r="38" spans="1:13" x14ac:dyDescent="0.3">
      <c r="A38" s="3">
        <v>42234</v>
      </c>
      <c r="C38" s="4">
        <v>12.51</v>
      </c>
      <c r="D38" s="4">
        <v>0.68</v>
      </c>
      <c r="E38" s="5">
        <f t="shared" si="6"/>
        <v>13.19</v>
      </c>
      <c r="F38" s="4">
        <v>11.63</v>
      </c>
      <c r="G38" s="4">
        <v>1.93</v>
      </c>
      <c r="H38" s="5">
        <f t="shared" si="7"/>
        <v>13.56</v>
      </c>
      <c r="I38" s="4">
        <v>2.41</v>
      </c>
      <c r="J38" s="4"/>
      <c r="K38" s="6">
        <f t="shared" si="8"/>
        <v>2.41</v>
      </c>
      <c r="L38" s="8">
        <f t="shared" si="9"/>
        <v>26.75</v>
      </c>
    </row>
    <row r="39" spans="1:13" x14ac:dyDescent="0.3">
      <c r="A39" s="3">
        <v>42235</v>
      </c>
      <c r="C39" s="4">
        <v>8.84</v>
      </c>
      <c r="D39" s="4">
        <v>9.14</v>
      </c>
      <c r="E39" s="5">
        <f t="shared" si="6"/>
        <v>17.98</v>
      </c>
      <c r="F39" s="4">
        <v>8.44</v>
      </c>
      <c r="G39" s="4">
        <v>5.59</v>
      </c>
      <c r="H39" s="5">
        <f t="shared" si="7"/>
        <v>14.03</v>
      </c>
      <c r="I39" s="4">
        <v>3.13</v>
      </c>
      <c r="J39" s="4"/>
      <c r="K39" s="6">
        <f t="shared" si="8"/>
        <v>3.13</v>
      </c>
      <c r="L39" s="8">
        <f t="shared" si="9"/>
        <v>32.01</v>
      </c>
    </row>
    <row r="40" spans="1:13" x14ac:dyDescent="0.3">
      <c r="A40" s="3">
        <v>42236</v>
      </c>
      <c r="C40" s="4">
        <v>10</v>
      </c>
      <c r="D40" s="4">
        <v>5.19</v>
      </c>
      <c r="E40" s="5">
        <f t="shared" si="6"/>
        <v>15.190000000000001</v>
      </c>
      <c r="F40" s="4">
        <v>7.89</v>
      </c>
      <c r="G40" s="4">
        <v>5.55</v>
      </c>
      <c r="H40" s="5">
        <f t="shared" si="7"/>
        <v>13.44</v>
      </c>
      <c r="I40" s="4">
        <v>3.96</v>
      </c>
      <c r="J40" s="4"/>
      <c r="K40" s="6">
        <f t="shared" si="8"/>
        <v>3.96</v>
      </c>
      <c r="L40" s="8">
        <f t="shared" si="9"/>
        <v>28.630000000000003</v>
      </c>
    </row>
    <row r="41" spans="1:13" x14ac:dyDescent="0.3">
      <c r="A41" s="3">
        <v>42237</v>
      </c>
      <c r="C41" s="4">
        <v>9.81</v>
      </c>
      <c r="D41" s="4">
        <v>5.48</v>
      </c>
      <c r="E41" s="5">
        <f>SUM(C41:D41)</f>
        <v>15.290000000000001</v>
      </c>
      <c r="F41" s="4">
        <v>4.21</v>
      </c>
      <c r="G41" s="4">
        <v>10.27</v>
      </c>
      <c r="H41" s="5">
        <f t="shared" si="7"/>
        <v>14.48</v>
      </c>
      <c r="I41" s="4">
        <v>2.46</v>
      </c>
      <c r="J41" s="4"/>
      <c r="K41" s="6">
        <f t="shared" si="8"/>
        <v>2.46</v>
      </c>
      <c r="L41" s="8">
        <f t="shared" si="9"/>
        <v>29.770000000000003</v>
      </c>
    </row>
    <row r="42" spans="1:13" x14ac:dyDescent="0.3">
      <c r="A42" s="3">
        <v>42240</v>
      </c>
      <c r="C42" s="4">
        <v>10.09</v>
      </c>
      <c r="D42" s="4">
        <v>9.11</v>
      </c>
      <c r="E42" s="5">
        <f t="shared" si="6"/>
        <v>19.2</v>
      </c>
      <c r="F42" s="4">
        <v>10.36</v>
      </c>
      <c r="G42" s="4">
        <v>9.4600000000000009</v>
      </c>
      <c r="H42" s="5">
        <f t="shared" si="7"/>
        <v>19.82</v>
      </c>
      <c r="I42" s="4">
        <v>2.71</v>
      </c>
      <c r="J42" s="4"/>
      <c r="K42" s="6">
        <f t="shared" si="8"/>
        <v>2.71</v>
      </c>
      <c r="L42" s="8">
        <f t="shared" si="9"/>
        <v>39.019999999999996</v>
      </c>
    </row>
    <row r="43" spans="1:13" x14ac:dyDescent="0.3">
      <c r="A43" s="3">
        <v>42241</v>
      </c>
      <c r="C43" s="4">
        <v>11.99</v>
      </c>
      <c r="D43" s="4">
        <v>0</v>
      </c>
      <c r="E43" s="5">
        <f t="shared" si="6"/>
        <v>11.99</v>
      </c>
      <c r="F43" s="4">
        <v>11.25</v>
      </c>
      <c r="G43" s="4">
        <v>4.25</v>
      </c>
      <c r="H43" s="5">
        <f t="shared" si="7"/>
        <v>15.5</v>
      </c>
      <c r="I43" s="4">
        <v>2.93</v>
      </c>
      <c r="J43" s="4"/>
      <c r="K43" s="6">
        <f t="shared" si="8"/>
        <v>2.93</v>
      </c>
      <c r="L43" s="8">
        <f t="shared" si="9"/>
        <v>27.490000000000002</v>
      </c>
    </row>
    <row r="44" spans="1:13" x14ac:dyDescent="0.3">
      <c r="A44" s="3">
        <v>42242</v>
      </c>
      <c r="C44" s="4">
        <v>9.6300000000000008</v>
      </c>
      <c r="D44" s="4">
        <v>8.5299999999999994</v>
      </c>
      <c r="E44" s="5">
        <f t="shared" si="6"/>
        <v>18.16</v>
      </c>
      <c r="F44" s="4">
        <v>8.67</v>
      </c>
      <c r="G44" s="4">
        <v>8.6</v>
      </c>
      <c r="H44" s="5">
        <f t="shared" si="7"/>
        <v>17.27</v>
      </c>
      <c r="I44" s="4">
        <v>3.31</v>
      </c>
      <c r="J44" s="4"/>
      <c r="K44" s="6">
        <f t="shared" si="8"/>
        <v>3.31</v>
      </c>
      <c r="L44" s="8">
        <f t="shared" si="9"/>
        <v>35.43</v>
      </c>
    </row>
    <row r="45" spans="1:13" x14ac:dyDescent="0.3">
      <c r="A45" s="3">
        <v>42243</v>
      </c>
      <c r="C45" s="4">
        <v>9.75</v>
      </c>
      <c r="D45" s="4">
        <v>5.85</v>
      </c>
      <c r="E45" s="5">
        <f t="shared" si="6"/>
        <v>15.6</v>
      </c>
      <c r="F45" s="4">
        <v>6.93</v>
      </c>
      <c r="G45" s="4">
        <v>5.68</v>
      </c>
      <c r="H45" s="5">
        <f t="shared" si="7"/>
        <v>12.61</v>
      </c>
      <c r="I45" s="4">
        <v>3.52</v>
      </c>
      <c r="J45" s="4"/>
      <c r="K45" s="6">
        <f t="shared" si="8"/>
        <v>3.52</v>
      </c>
      <c r="L45" s="8">
        <f t="shared" si="9"/>
        <v>28.21</v>
      </c>
    </row>
    <row r="46" spans="1:13" x14ac:dyDescent="0.3">
      <c r="A46" s="3">
        <v>42244</v>
      </c>
      <c r="C46" s="4">
        <v>10.199999999999999</v>
      </c>
      <c r="D46" s="4">
        <v>5.36</v>
      </c>
      <c r="E46" s="5">
        <f>SUM(C46:D46)</f>
        <v>15.559999999999999</v>
      </c>
      <c r="F46" s="4">
        <v>7.11</v>
      </c>
      <c r="G46" s="4">
        <v>6.64</v>
      </c>
      <c r="H46" s="5">
        <f t="shared" si="7"/>
        <v>13.75</v>
      </c>
      <c r="I46" s="4">
        <v>2.66</v>
      </c>
      <c r="J46" s="4"/>
      <c r="K46" s="6">
        <f t="shared" si="8"/>
        <v>2.66</v>
      </c>
      <c r="L46" s="8">
        <f t="shared" si="9"/>
        <v>29.31</v>
      </c>
    </row>
    <row r="47" spans="1:13" x14ac:dyDescent="0.3">
      <c r="A47" s="3">
        <v>42247</v>
      </c>
      <c r="C47" s="4">
        <v>10.82</v>
      </c>
      <c r="D47" s="4">
        <v>4.74</v>
      </c>
      <c r="E47" s="5">
        <f t="shared" ref="E47" si="10">SUM(C47:D47)</f>
        <v>15.56</v>
      </c>
      <c r="F47" s="4">
        <v>8.41</v>
      </c>
      <c r="G47" s="4">
        <v>6.55</v>
      </c>
      <c r="H47" s="5">
        <f t="shared" si="7"/>
        <v>14.96</v>
      </c>
      <c r="I47" s="4">
        <v>3.02</v>
      </c>
      <c r="J47" s="4"/>
      <c r="K47" s="6">
        <f t="shared" si="8"/>
        <v>3.02</v>
      </c>
      <c r="L47" s="8">
        <f t="shared" si="9"/>
        <v>30.520000000000003</v>
      </c>
    </row>
    <row r="48" spans="1:13" x14ac:dyDescent="0.3">
      <c r="A48" s="18" t="s">
        <v>21</v>
      </c>
      <c r="B48" s="10"/>
      <c r="C48" s="11">
        <f t="shared" ref="C48:K48" si="11">SUM(C27:C47)</f>
        <v>211.54000000000002</v>
      </c>
      <c r="D48" s="11">
        <f t="shared" si="11"/>
        <v>109.91999999999999</v>
      </c>
      <c r="E48" s="12">
        <f t="shared" si="11"/>
        <v>321.46000000000004</v>
      </c>
      <c r="F48" s="11">
        <f t="shared" si="11"/>
        <v>194.58999999999997</v>
      </c>
      <c r="G48" s="11">
        <f t="shared" si="11"/>
        <v>139.52000000000001</v>
      </c>
      <c r="H48" s="12">
        <f t="shared" si="11"/>
        <v>334.10999999999996</v>
      </c>
      <c r="I48" s="11">
        <f t="shared" si="11"/>
        <v>61.760000000000012</v>
      </c>
      <c r="J48" s="11"/>
      <c r="K48" s="12">
        <f t="shared" si="11"/>
        <v>61.760000000000012</v>
      </c>
      <c r="L48" s="12">
        <f>SUM(L27:L47)</f>
        <v>655.56999999999994</v>
      </c>
      <c r="M48" s="17"/>
    </row>
    <row r="49" spans="1:12" ht="52.8" x14ac:dyDescent="0.3">
      <c r="C49" s="1" t="s">
        <v>0</v>
      </c>
      <c r="D49" s="1" t="s">
        <v>0</v>
      </c>
      <c r="E49" s="2" t="s">
        <v>1</v>
      </c>
      <c r="F49" s="1" t="s">
        <v>2</v>
      </c>
      <c r="G49" s="1" t="s">
        <v>2</v>
      </c>
      <c r="H49" s="2" t="s">
        <v>3</v>
      </c>
      <c r="I49" s="1" t="s">
        <v>17</v>
      </c>
      <c r="J49" s="1"/>
      <c r="K49" s="1" t="s">
        <v>18</v>
      </c>
      <c r="L49" s="1" t="s">
        <v>19</v>
      </c>
    </row>
    <row r="50" spans="1:12" x14ac:dyDescent="0.3">
      <c r="A50" s="3">
        <v>42248</v>
      </c>
      <c r="C50" s="4">
        <v>10.24</v>
      </c>
      <c r="D50" s="4">
        <v>7.97</v>
      </c>
      <c r="E50" s="5">
        <f t="shared" ref="E50:E70" si="12">SUM(C50:D50)</f>
        <v>18.21</v>
      </c>
      <c r="F50" s="4">
        <v>10.64</v>
      </c>
      <c r="G50" s="4">
        <v>0</v>
      </c>
      <c r="H50" s="5">
        <f t="shared" ref="H50:H70" si="13">SUM(F50:G50)</f>
        <v>10.64</v>
      </c>
      <c r="I50" s="4">
        <v>2.82</v>
      </c>
      <c r="J50" s="4"/>
      <c r="K50" s="6">
        <f t="shared" ref="K50" si="14">SUM(I50:I50)</f>
        <v>2.82</v>
      </c>
      <c r="L50" s="8">
        <f t="shared" ref="L50" si="15">SUM(E50,H50)</f>
        <v>28.85</v>
      </c>
    </row>
    <row r="51" spans="1:12" x14ac:dyDescent="0.3">
      <c r="A51" s="3">
        <v>42249</v>
      </c>
      <c r="C51" s="4">
        <v>8.7200000000000006</v>
      </c>
      <c r="D51" s="4">
        <v>7.25</v>
      </c>
      <c r="E51" s="5">
        <f t="shared" si="12"/>
        <v>15.97</v>
      </c>
      <c r="F51" s="4">
        <v>7.8</v>
      </c>
      <c r="G51" s="4">
        <v>8.65</v>
      </c>
      <c r="H51" s="5">
        <f t="shared" si="13"/>
        <v>16.45</v>
      </c>
      <c r="I51" s="4">
        <v>3.35</v>
      </c>
      <c r="J51" s="4"/>
      <c r="K51" s="6">
        <f t="shared" ref="K51:K71" si="16">SUM(I51:I51)</f>
        <v>3.35</v>
      </c>
      <c r="L51" s="8">
        <f t="shared" ref="L51:L71" si="17">SUM(E51,H51)</f>
        <v>32.42</v>
      </c>
    </row>
    <row r="52" spans="1:12" x14ac:dyDescent="0.3">
      <c r="A52" s="3">
        <v>42250</v>
      </c>
      <c r="C52" s="4">
        <v>4.78</v>
      </c>
      <c r="D52" s="4">
        <v>9.1999999999999993</v>
      </c>
      <c r="E52" s="5">
        <f t="shared" si="12"/>
        <v>13.98</v>
      </c>
      <c r="F52" s="4">
        <v>3.6</v>
      </c>
      <c r="G52" s="4">
        <v>9.1199999999999992</v>
      </c>
      <c r="H52" s="5">
        <f t="shared" si="13"/>
        <v>12.719999999999999</v>
      </c>
      <c r="I52" s="4">
        <v>1.75</v>
      </c>
      <c r="J52" s="4"/>
      <c r="K52" s="6">
        <v>1.75</v>
      </c>
      <c r="L52" s="8">
        <f t="shared" si="17"/>
        <v>26.7</v>
      </c>
    </row>
    <row r="53" spans="1:12" x14ac:dyDescent="0.3">
      <c r="A53" s="3">
        <v>42251</v>
      </c>
      <c r="C53" s="4">
        <v>9.58</v>
      </c>
      <c r="D53" s="4">
        <v>5.75</v>
      </c>
      <c r="E53" s="5">
        <f t="shared" si="12"/>
        <v>15.33</v>
      </c>
      <c r="F53" s="4">
        <v>8.42</v>
      </c>
      <c r="G53" s="4">
        <v>0</v>
      </c>
      <c r="H53" s="5">
        <f t="shared" si="13"/>
        <v>8.42</v>
      </c>
      <c r="I53" s="4">
        <v>2.4900000000000002</v>
      </c>
      <c r="J53" s="4"/>
      <c r="K53" s="6">
        <f t="shared" si="16"/>
        <v>2.4900000000000002</v>
      </c>
      <c r="L53" s="8">
        <f t="shared" si="17"/>
        <v>23.75</v>
      </c>
    </row>
    <row r="54" spans="1:12" x14ac:dyDescent="0.3">
      <c r="A54" s="3">
        <v>42254</v>
      </c>
      <c r="C54" s="4">
        <v>4.9400000000000004</v>
      </c>
      <c r="D54" s="4">
        <v>8.1199999999999992</v>
      </c>
      <c r="E54" s="5">
        <f t="shared" si="12"/>
        <v>13.059999999999999</v>
      </c>
      <c r="F54" s="4">
        <v>5.26</v>
      </c>
      <c r="G54" s="4">
        <v>0</v>
      </c>
      <c r="H54" s="5">
        <f t="shared" si="13"/>
        <v>5.26</v>
      </c>
      <c r="I54" s="4">
        <v>2.77</v>
      </c>
      <c r="J54" s="4"/>
      <c r="K54" s="6">
        <f t="shared" si="16"/>
        <v>2.77</v>
      </c>
      <c r="L54" s="8">
        <f t="shared" si="17"/>
        <v>18.32</v>
      </c>
    </row>
    <row r="55" spans="1:12" x14ac:dyDescent="0.3">
      <c r="A55" s="3">
        <v>42255</v>
      </c>
      <c r="C55" s="4">
        <v>8.89</v>
      </c>
      <c r="D55" s="4">
        <f>4.67+7.63</f>
        <v>12.3</v>
      </c>
      <c r="E55" s="5">
        <f t="shared" si="12"/>
        <v>21.19</v>
      </c>
      <c r="F55" s="4">
        <v>7.97</v>
      </c>
      <c r="G55" s="4">
        <v>4.58</v>
      </c>
      <c r="H55" s="5">
        <f t="shared" si="13"/>
        <v>12.55</v>
      </c>
      <c r="I55" s="4">
        <v>3.22</v>
      </c>
      <c r="J55" s="4"/>
      <c r="K55" s="6">
        <f t="shared" si="16"/>
        <v>3.22</v>
      </c>
      <c r="L55" s="8">
        <f t="shared" si="17"/>
        <v>33.74</v>
      </c>
    </row>
    <row r="56" spans="1:12" x14ac:dyDescent="0.3">
      <c r="A56" s="3">
        <v>42256</v>
      </c>
      <c r="C56" s="4">
        <v>10.35</v>
      </c>
      <c r="D56" s="4">
        <v>9.32</v>
      </c>
      <c r="E56" s="5">
        <f t="shared" si="12"/>
        <v>19.670000000000002</v>
      </c>
      <c r="F56" s="4">
        <v>9.24</v>
      </c>
      <c r="G56" s="4">
        <v>6.27</v>
      </c>
      <c r="H56" s="5">
        <f t="shared" si="13"/>
        <v>15.51</v>
      </c>
      <c r="I56" s="4">
        <v>3.44</v>
      </c>
      <c r="J56" s="4"/>
      <c r="K56" s="6">
        <f t="shared" si="16"/>
        <v>3.44</v>
      </c>
      <c r="L56" s="8">
        <f t="shared" si="17"/>
        <v>35.18</v>
      </c>
    </row>
    <row r="57" spans="1:12" x14ac:dyDescent="0.3">
      <c r="A57" s="3">
        <v>42257</v>
      </c>
      <c r="C57" s="4">
        <v>11.38</v>
      </c>
      <c r="D57" s="4">
        <v>5.44</v>
      </c>
      <c r="E57" s="5">
        <f t="shared" si="12"/>
        <v>16.82</v>
      </c>
      <c r="F57" s="4">
        <v>10.54</v>
      </c>
      <c r="G57" s="4">
        <v>5.43</v>
      </c>
      <c r="H57" s="5">
        <f t="shared" si="13"/>
        <v>15.969999999999999</v>
      </c>
      <c r="I57" s="4">
        <v>2.1800000000000002</v>
      </c>
      <c r="J57" s="4"/>
      <c r="K57" s="6">
        <f t="shared" si="16"/>
        <v>2.1800000000000002</v>
      </c>
      <c r="L57" s="8">
        <f t="shared" si="17"/>
        <v>32.79</v>
      </c>
    </row>
    <row r="58" spans="1:12" x14ac:dyDescent="0.3">
      <c r="A58" s="3">
        <v>42258</v>
      </c>
      <c r="C58" s="4">
        <v>9.23</v>
      </c>
      <c r="D58" s="4">
        <v>0</v>
      </c>
      <c r="E58" s="5">
        <f t="shared" si="12"/>
        <v>9.23</v>
      </c>
      <c r="F58" s="4">
        <v>7.25</v>
      </c>
      <c r="G58" s="4">
        <v>0</v>
      </c>
      <c r="H58" s="5">
        <f t="shared" si="13"/>
        <v>7.25</v>
      </c>
      <c r="I58" s="4">
        <v>2.79</v>
      </c>
      <c r="J58" s="4"/>
      <c r="K58" s="6">
        <f t="shared" si="16"/>
        <v>2.79</v>
      </c>
      <c r="L58" s="8">
        <f t="shared" si="17"/>
        <v>16.48</v>
      </c>
    </row>
    <row r="59" spans="1:12" x14ac:dyDescent="0.3">
      <c r="A59" s="3">
        <v>42261</v>
      </c>
      <c r="C59" s="4">
        <v>10.97</v>
      </c>
      <c r="D59" s="4">
        <v>10.96</v>
      </c>
      <c r="E59" s="5">
        <f t="shared" si="12"/>
        <v>21.93</v>
      </c>
      <c r="F59" s="4">
        <v>11.85</v>
      </c>
      <c r="G59" s="4">
        <v>7.77</v>
      </c>
      <c r="H59" s="5">
        <f t="shared" si="13"/>
        <v>19.619999999999997</v>
      </c>
      <c r="I59" s="4">
        <v>2.67</v>
      </c>
      <c r="J59" s="4"/>
      <c r="K59" s="6">
        <f t="shared" si="16"/>
        <v>2.67</v>
      </c>
      <c r="L59" s="8">
        <f t="shared" si="17"/>
        <v>41.55</v>
      </c>
    </row>
    <row r="60" spans="1:12" x14ac:dyDescent="0.3">
      <c r="A60" s="3">
        <v>42262</v>
      </c>
      <c r="C60" s="4">
        <v>10.34</v>
      </c>
      <c r="D60" s="4">
        <v>5.17</v>
      </c>
      <c r="E60" s="5">
        <f t="shared" si="12"/>
        <v>15.51</v>
      </c>
      <c r="F60" s="4">
        <v>10.64</v>
      </c>
      <c r="G60" s="4">
        <v>0</v>
      </c>
      <c r="H60" s="5">
        <f t="shared" si="13"/>
        <v>10.64</v>
      </c>
      <c r="I60" s="4">
        <v>2.5499999999999998</v>
      </c>
      <c r="J60" s="4"/>
      <c r="K60" s="6">
        <f t="shared" si="16"/>
        <v>2.5499999999999998</v>
      </c>
      <c r="L60" s="8">
        <f t="shared" si="17"/>
        <v>26.15</v>
      </c>
    </row>
    <row r="61" spans="1:12" x14ac:dyDescent="0.3">
      <c r="A61" s="3">
        <v>42263</v>
      </c>
      <c r="C61" s="4">
        <v>8.43</v>
      </c>
      <c r="D61" s="4">
        <v>0</v>
      </c>
      <c r="E61" s="5">
        <f t="shared" si="12"/>
        <v>8.43</v>
      </c>
      <c r="F61" s="4">
        <v>8.7899999999999991</v>
      </c>
      <c r="G61" s="4">
        <v>0</v>
      </c>
      <c r="H61" s="5">
        <f t="shared" si="13"/>
        <v>8.7899999999999991</v>
      </c>
      <c r="I61" s="7">
        <v>2.61</v>
      </c>
      <c r="J61" s="7"/>
      <c r="K61" s="6">
        <f t="shared" si="16"/>
        <v>2.61</v>
      </c>
      <c r="L61" s="8">
        <f t="shared" si="17"/>
        <v>17.22</v>
      </c>
    </row>
    <row r="62" spans="1:12" x14ac:dyDescent="0.3">
      <c r="A62" s="3">
        <v>42264</v>
      </c>
      <c r="C62" s="4">
        <v>9.48</v>
      </c>
      <c r="D62" s="4">
        <v>3.67</v>
      </c>
      <c r="E62" s="5">
        <f t="shared" si="12"/>
        <v>13.15</v>
      </c>
      <c r="F62" s="4">
        <v>9.1199999999999992</v>
      </c>
      <c r="G62" s="4">
        <v>3.48</v>
      </c>
      <c r="H62" s="5">
        <f t="shared" si="13"/>
        <v>12.6</v>
      </c>
      <c r="I62" s="7">
        <v>2</v>
      </c>
      <c r="J62" s="7"/>
      <c r="K62" s="6">
        <f t="shared" si="16"/>
        <v>2</v>
      </c>
      <c r="L62" s="8">
        <f t="shared" si="17"/>
        <v>25.75</v>
      </c>
    </row>
    <row r="63" spans="1:12" x14ac:dyDescent="0.3">
      <c r="A63" s="3">
        <v>42265</v>
      </c>
      <c r="C63" s="4">
        <v>8.9600000000000009</v>
      </c>
      <c r="D63" s="4">
        <v>4.28</v>
      </c>
      <c r="E63" s="5">
        <f>SUM(C63:D63)</f>
        <v>13.240000000000002</v>
      </c>
      <c r="F63" s="4">
        <v>11.1</v>
      </c>
      <c r="G63" s="4">
        <v>0</v>
      </c>
      <c r="H63" s="5">
        <f t="shared" si="13"/>
        <v>11.1</v>
      </c>
      <c r="I63" s="7">
        <v>2.37</v>
      </c>
      <c r="J63" s="7"/>
      <c r="K63" s="6">
        <f t="shared" si="16"/>
        <v>2.37</v>
      </c>
      <c r="L63" s="8">
        <f t="shared" si="17"/>
        <v>24.340000000000003</v>
      </c>
    </row>
    <row r="64" spans="1:12" x14ac:dyDescent="0.3">
      <c r="A64" s="3">
        <v>42268</v>
      </c>
      <c r="C64" s="4">
        <v>8.2200000000000006</v>
      </c>
      <c r="D64" s="4">
        <v>7.66</v>
      </c>
      <c r="E64" s="5">
        <f t="shared" si="12"/>
        <v>15.88</v>
      </c>
      <c r="F64" s="4">
        <v>9.15</v>
      </c>
      <c r="G64" s="4">
        <v>5.57</v>
      </c>
      <c r="H64" s="5">
        <f t="shared" si="13"/>
        <v>14.72</v>
      </c>
      <c r="I64" s="4">
        <v>2.93</v>
      </c>
      <c r="J64" s="4"/>
      <c r="K64" s="6">
        <f t="shared" si="16"/>
        <v>2.93</v>
      </c>
      <c r="L64" s="8">
        <f t="shared" si="17"/>
        <v>30.6</v>
      </c>
    </row>
    <row r="65" spans="1:13" x14ac:dyDescent="0.3">
      <c r="A65" s="3">
        <v>42269</v>
      </c>
      <c r="C65" s="4">
        <v>7.48</v>
      </c>
      <c r="D65" s="4">
        <v>6.75</v>
      </c>
      <c r="E65" s="5">
        <f>SUM(C65:D65)</f>
        <v>14.23</v>
      </c>
      <c r="F65" s="4">
        <v>11.1</v>
      </c>
      <c r="G65" s="4">
        <v>0</v>
      </c>
      <c r="H65" s="5">
        <f t="shared" si="13"/>
        <v>11.1</v>
      </c>
      <c r="I65" s="4">
        <v>2.63</v>
      </c>
      <c r="J65" s="4"/>
      <c r="K65" s="6">
        <f t="shared" si="16"/>
        <v>2.63</v>
      </c>
      <c r="L65" s="8">
        <f t="shared" si="17"/>
        <v>25.33</v>
      </c>
    </row>
    <row r="66" spans="1:13" x14ac:dyDescent="0.3">
      <c r="A66" s="3">
        <v>42270</v>
      </c>
      <c r="C66" s="4">
        <v>7.09</v>
      </c>
      <c r="D66" s="4">
        <v>7.54</v>
      </c>
      <c r="E66" s="5">
        <f t="shared" si="12"/>
        <v>14.629999999999999</v>
      </c>
      <c r="F66" s="4">
        <v>7.51</v>
      </c>
      <c r="G66" s="4">
        <v>6.13</v>
      </c>
      <c r="H66" s="5">
        <f t="shared" si="13"/>
        <v>13.64</v>
      </c>
      <c r="I66" s="4">
        <v>1.22</v>
      </c>
      <c r="J66" s="4"/>
      <c r="K66" s="6">
        <f t="shared" si="16"/>
        <v>1.22</v>
      </c>
      <c r="L66" s="8">
        <f t="shared" si="17"/>
        <v>28.27</v>
      </c>
    </row>
    <row r="67" spans="1:13" x14ac:dyDescent="0.3">
      <c r="A67" s="3">
        <v>42271</v>
      </c>
      <c r="C67" s="4">
        <v>12.35</v>
      </c>
      <c r="D67" s="4">
        <v>0</v>
      </c>
      <c r="E67" s="5">
        <f t="shared" si="12"/>
        <v>12.35</v>
      </c>
      <c r="F67" s="4">
        <v>7.34</v>
      </c>
      <c r="G67" s="4">
        <v>6.08</v>
      </c>
      <c r="H67" s="5">
        <f t="shared" si="13"/>
        <v>13.42</v>
      </c>
      <c r="I67" s="4">
        <v>1.69</v>
      </c>
      <c r="J67" s="4"/>
      <c r="K67" s="6">
        <f t="shared" si="16"/>
        <v>1.69</v>
      </c>
      <c r="L67" s="8">
        <f t="shared" si="17"/>
        <v>25.77</v>
      </c>
    </row>
    <row r="68" spans="1:13" x14ac:dyDescent="0.3">
      <c r="A68" s="3">
        <v>42272</v>
      </c>
      <c r="C68" s="4">
        <v>9.1300000000000008</v>
      </c>
      <c r="D68" s="4">
        <v>0</v>
      </c>
      <c r="E68" s="5">
        <f t="shared" si="12"/>
        <v>9.1300000000000008</v>
      </c>
      <c r="F68" s="4">
        <v>7.75</v>
      </c>
      <c r="G68" s="4">
        <v>5.29</v>
      </c>
      <c r="H68" s="5">
        <f t="shared" si="13"/>
        <v>13.04</v>
      </c>
      <c r="I68" s="4">
        <v>2.2799999999999998</v>
      </c>
      <c r="J68" s="4"/>
      <c r="K68" s="6">
        <f t="shared" si="16"/>
        <v>2.2799999999999998</v>
      </c>
      <c r="L68" s="8">
        <f t="shared" si="17"/>
        <v>22.17</v>
      </c>
    </row>
    <row r="69" spans="1:13" x14ac:dyDescent="0.3">
      <c r="A69" s="3">
        <v>42275</v>
      </c>
      <c r="C69" s="4">
        <v>7.11</v>
      </c>
      <c r="D69" s="4">
        <v>0</v>
      </c>
      <c r="E69" s="5">
        <f t="shared" si="12"/>
        <v>7.11</v>
      </c>
      <c r="F69" s="4">
        <v>8.7799999999999994</v>
      </c>
      <c r="G69" s="4">
        <v>8.5299999999999994</v>
      </c>
      <c r="H69" s="5">
        <f t="shared" si="13"/>
        <v>17.309999999999999</v>
      </c>
      <c r="I69" s="4">
        <v>4.28</v>
      </c>
      <c r="J69" s="4"/>
      <c r="K69" s="6">
        <f t="shared" si="16"/>
        <v>4.28</v>
      </c>
      <c r="L69" s="8">
        <f t="shared" si="17"/>
        <v>24.419999999999998</v>
      </c>
    </row>
    <row r="70" spans="1:13" x14ac:dyDescent="0.3">
      <c r="A70" s="3">
        <v>42276</v>
      </c>
      <c r="C70" s="4">
        <v>18.8</v>
      </c>
      <c r="D70" s="4">
        <v>4.07</v>
      </c>
      <c r="E70" s="5">
        <f t="shared" si="12"/>
        <v>22.87</v>
      </c>
      <c r="F70" s="4">
        <v>8.98</v>
      </c>
      <c r="G70" s="4">
        <v>9.64</v>
      </c>
      <c r="H70" s="5">
        <f t="shared" si="13"/>
        <v>18.62</v>
      </c>
      <c r="I70" s="4">
        <v>2.59</v>
      </c>
      <c r="J70" s="4"/>
      <c r="K70" s="6">
        <f t="shared" si="16"/>
        <v>2.59</v>
      </c>
      <c r="L70" s="8">
        <f t="shared" si="17"/>
        <v>41.49</v>
      </c>
    </row>
    <row r="71" spans="1:13" x14ac:dyDescent="0.3">
      <c r="A71" s="3">
        <v>42277</v>
      </c>
      <c r="C71" s="4">
        <v>12.34</v>
      </c>
      <c r="D71" s="4">
        <v>10.1</v>
      </c>
      <c r="E71" s="5">
        <f>SUM(C71:D71)</f>
        <v>22.439999999999998</v>
      </c>
      <c r="F71" s="4">
        <v>7.36</v>
      </c>
      <c r="G71" s="4">
        <v>5.81</v>
      </c>
      <c r="H71" s="5">
        <f>SUM(F71:G71)</f>
        <v>13.17</v>
      </c>
      <c r="I71" s="4">
        <v>3.18</v>
      </c>
      <c r="J71" s="4"/>
      <c r="K71" s="6">
        <f t="shared" si="16"/>
        <v>3.18</v>
      </c>
      <c r="L71" s="8">
        <f t="shared" si="17"/>
        <v>35.61</v>
      </c>
    </row>
    <row r="72" spans="1:13" x14ac:dyDescent="0.3">
      <c r="A72" s="9" t="s">
        <v>22</v>
      </c>
      <c r="B72" s="10"/>
      <c r="C72" s="11">
        <f t="shared" ref="C72:L72" si="18">SUM(C50:C71)</f>
        <v>208.81</v>
      </c>
      <c r="D72" s="11">
        <f t="shared" si="18"/>
        <v>125.55000000000001</v>
      </c>
      <c r="E72" s="12">
        <f t="shared" si="18"/>
        <v>334.36</v>
      </c>
      <c r="F72" s="11">
        <f t="shared" si="18"/>
        <v>190.19</v>
      </c>
      <c r="G72" s="11">
        <f t="shared" si="18"/>
        <v>92.35</v>
      </c>
      <c r="H72" s="12">
        <f t="shared" si="18"/>
        <v>282.54000000000002</v>
      </c>
      <c r="I72" s="11">
        <f t="shared" si="18"/>
        <v>57.809999999999995</v>
      </c>
      <c r="J72" s="11"/>
      <c r="K72" s="12">
        <f t="shared" si="18"/>
        <v>57.809999999999995</v>
      </c>
      <c r="L72" s="12">
        <f t="shared" si="18"/>
        <v>616.9</v>
      </c>
      <c r="M72" s="17"/>
    </row>
    <row r="73" spans="1:13" x14ac:dyDescent="0.3">
      <c r="A73" s="3"/>
      <c r="E73" s="14"/>
    </row>
    <row r="74" spans="1:13" x14ac:dyDescent="0.3">
      <c r="A74" s="19" t="s">
        <v>9</v>
      </c>
      <c r="B74" s="19"/>
      <c r="C74" s="19">
        <f t="shared" ref="C74:H74" si="19">SUM(C25+C48+C72)</f>
        <v>654.64</v>
      </c>
      <c r="D74" s="19">
        <f t="shared" si="19"/>
        <v>371.93</v>
      </c>
      <c r="E74" s="20">
        <f t="shared" si="19"/>
        <v>1026.5700000000002</v>
      </c>
      <c r="F74" s="19">
        <f t="shared" si="19"/>
        <v>639.30999999999995</v>
      </c>
      <c r="G74" s="19">
        <f t="shared" si="19"/>
        <v>371.75</v>
      </c>
      <c r="H74" s="21">
        <f t="shared" si="19"/>
        <v>1011.0599999999997</v>
      </c>
      <c r="I74" s="19">
        <f>SUM(I25,I48,I72)</f>
        <v>182.98</v>
      </c>
      <c r="J74" s="19"/>
      <c r="K74" s="21">
        <f>SUM(K25,K48,K72)</f>
        <v>182.98</v>
      </c>
      <c r="L74" s="21">
        <f>SUM(L25,L48,L72)</f>
        <v>2037.63</v>
      </c>
      <c r="M74" s="22"/>
    </row>
    <row r="75" spans="1:13" x14ac:dyDescent="0.3">
      <c r="L75" s="23"/>
    </row>
  </sheetData>
  <pageMargins left="0.7" right="0.7" top="0.75" bottom="0.75" header="0.3" footer="0.3"/>
  <ignoredErrors>
    <ignoredError sqref="E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workbookViewId="0">
      <selection activeCell="I49" sqref="I49"/>
    </sheetView>
  </sheetViews>
  <sheetFormatPr defaultRowHeight="14.4" x14ac:dyDescent="0.3"/>
  <cols>
    <col min="1" max="1" width="23.44140625" customWidth="1"/>
    <col min="2" max="2" width="3.44140625" customWidth="1"/>
    <col min="3" max="3" width="9" customWidth="1"/>
    <col min="4" max="4" width="9.88671875" customWidth="1"/>
    <col min="5" max="5" width="10.33203125" customWidth="1"/>
    <col min="8" max="8" width="9.44140625" style="14" customWidth="1"/>
    <col min="10" max="10" width="2.33203125" customWidth="1"/>
    <col min="11" max="11" width="9.109375" style="14"/>
    <col min="12" max="12" width="9" customWidth="1"/>
    <col min="257" max="257" width="23.44140625" customWidth="1"/>
    <col min="258" max="258" width="3.44140625" customWidth="1"/>
    <col min="259" max="259" width="9" customWidth="1"/>
    <col min="260" max="260" width="9.88671875" customWidth="1"/>
    <col min="261" max="261" width="10.33203125" customWidth="1"/>
    <col min="264" max="264" width="9.44140625" customWidth="1"/>
    <col min="266" max="266" width="10.6640625" customWidth="1"/>
    <col min="268" max="268" width="9" customWidth="1"/>
    <col min="513" max="513" width="23.44140625" customWidth="1"/>
    <col min="514" max="514" width="3.44140625" customWidth="1"/>
    <col min="515" max="515" width="9" customWidth="1"/>
    <col min="516" max="516" width="9.88671875" customWidth="1"/>
    <col min="517" max="517" width="10.33203125" customWidth="1"/>
    <col min="520" max="520" width="9.44140625" customWidth="1"/>
    <col min="522" max="522" width="10.6640625" customWidth="1"/>
    <col min="524" max="524" width="9" customWidth="1"/>
    <col min="769" max="769" width="23.44140625" customWidth="1"/>
    <col min="770" max="770" width="3.44140625" customWidth="1"/>
    <col min="771" max="771" width="9" customWidth="1"/>
    <col min="772" max="772" width="9.88671875" customWidth="1"/>
    <col min="773" max="773" width="10.33203125" customWidth="1"/>
    <col min="776" max="776" width="9.44140625" customWidth="1"/>
    <col min="778" max="778" width="10.6640625" customWidth="1"/>
    <col min="780" max="780" width="9" customWidth="1"/>
    <col min="1025" max="1025" width="23.44140625" customWidth="1"/>
    <col min="1026" max="1026" width="3.44140625" customWidth="1"/>
    <col min="1027" max="1027" width="9" customWidth="1"/>
    <col min="1028" max="1028" width="9.88671875" customWidth="1"/>
    <col min="1029" max="1029" width="10.33203125" customWidth="1"/>
    <col min="1032" max="1032" width="9.44140625" customWidth="1"/>
    <col min="1034" max="1034" width="10.6640625" customWidth="1"/>
    <col min="1036" max="1036" width="9" customWidth="1"/>
    <col min="1281" max="1281" width="23.44140625" customWidth="1"/>
    <col min="1282" max="1282" width="3.44140625" customWidth="1"/>
    <col min="1283" max="1283" width="9" customWidth="1"/>
    <col min="1284" max="1284" width="9.88671875" customWidth="1"/>
    <col min="1285" max="1285" width="10.33203125" customWidth="1"/>
    <col min="1288" max="1288" width="9.44140625" customWidth="1"/>
    <col min="1290" max="1290" width="10.6640625" customWidth="1"/>
    <col min="1292" max="1292" width="9" customWidth="1"/>
    <col min="1537" max="1537" width="23.44140625" customWidth="1"/>
    <col min="1538" max="1538" width="3.44140625" customWidth="1"/>
    <col min="1539" max="1539" width="9" customWidth="1"/>
    <col min="1540" max="1540" width="9.88671875" customWidth="1"/>
    <col min="1541" max="1541" width="10.33203125" customWidth="1"/>
    <col min="1544" max="1544" width="9.44140625" customWidth="1"/>
    <col min="1546" max="1546" width="10.6640625" customWidth="1"/>
    <col min="1548" max="1548" width="9" customWidth="1"/>
    <col min="1793" max="1793" width="23.44140625" customWidth="1"/>
    <col min="1794" max="1794" width="3.44140625" customWidth="1"/>
    <col min="1795" max="1795" width="9" customWidth="1"/>
    <col min="1796" max="1796" width="9.88671875" customWidth="1"/>
    <col min="1797" max="1797" width="10.33203125" customWidth="1"/>
    <col min="1800" max="1800" width="9.44140625" customWidth="1"/>
    <col min="1802" max="1802" width="10.6640625" customWidth="1"/>
    <col min="1804" max="1804" width="9" customWidth="1"/>
    <col min="2049" max="2049" width="23.44140625" customWidth="1"/>
    <col min="2050" max="2050" width="3.44140625" customWidth="1"/>
    <col min="2051" max="2051" width="9" customWidth="1"/>
    <col min="2052" max="2052" width="9.88671875" customWidth="1"/>
    <col min="2053" max="2053" width="10.33203125" customWidth="1"/>
    <col min="2056" max="2056" width="9.44140625" customWidth="1"/>
    <col min="2058" max="2058" width="10.6640625" customWidth="1"/>
    <col min="2060" max="2060" width="9" customWidth="1"/>
    <col min="2305" max="2305" width="23.44140625" customWidth="1"/>
    <col min="2306" max="2306" width="3.44140625" customWidth="1"/>
    <col min="2307" max="2307" width="9" customWidth="1"/>
    <col min="2308" max="2308" width="9.88671875" customWidth="1"/>
    <col min="2309" max="2309" width="10.33203125" customWidth="1"/>
    <col min="2312" max="2312" width="9.44140625" customWidth="1"/>
    <col min="2314" max="2314" width="10.6640625" customWidth="1"/>
    <col min="2316" max="2316" width="9" customWidth="1"/>
    <col min="2561" max="2561" width="23.44140625" customWidth="1"/>
    <col min="2562" max="2562" width="3.44140625" customWidth="1"/>
    <col min="2563" max="2563" width="9" customWidth="1"/>
    <col min="2564" max="2564" width="9.88671875" customWidth="1"/>
    <col min="2565" max="2565" width="10.33203125" customWidth="1"/>
    <col min="2568" max="2568" width="9.44140625" customWidth="1"/>
    <col min="2570" max="2570" width="10.6640625" customWidth="1"/>
    <col min="2572" max="2572" width="9" customWidth="1"/>
    <col min="2817" max="2817" width="23.44140625" customWidth="1"/>
    <col min="2818" max="2818" width="3.44140625" customWidth="1"/>
    <col min="2819" max="2819" width="9" customWidth="1"/>
    <col min="2820" max="2820" width="9.88671875" customWidth="1"/>
    <col min="2821" max="2821" width="10.33203125" customWidth="1"/>
    <col min="2824" max="2824" width="9.44140625" customWidth="1"/>
    <col min="2826" max="2826" width="10.6640625" customWidth="1"/>
    <col min="2828" max="2828" width="9" customWidth="1"/>
    <col min="3073" max="3073" width="23.44140625" customWidth="1"/>
    <col min="3074" max="3074" width="3.44140625" customWidth="1"/>
    <col min="3075" max="3075" width="9" customWidth="1"/>
    <col min="3076" max="3076" width="9.88671875" customWidth="1"/>
    <col min="3077" max="3077" width="10.33203125" customWidth="1"/>
    <col min="3080" max="3080" width="9.44140625" customWidth="1"/>
    <col min="3082" max="3082" width="10.6640625" customWidth="1"/>
    <col min="3084" max="3084" width="9" customWidth="1"/>
    <col min="3329" max="3329" width="23.44140625" customWidth="1"/>
    <col min="3330" max="3330" width="3.44140625" customWidth="1"/>
    <col min="3331" max="3331" width="9" customWidth="1"/>
    <col min="3332" max="3332" width="9.88671875" customWidth="1"/>
    <col min="3333" max="3333" width="10.33203125" customWidth="1"/>
    <col min="3336" max="3336" width="9.44140625" customWidth="1"/>
    <col min="3338" max="3338" width="10.6640625" customWidth="1"/>
    <col min="3340" max="3340" width="9" customWidth="1"/>
    <col min="3585" max="3585" width="23.44140625" customWidth="1"/>
    <col min="3586" max="3586" width="3.44140625" customWidth="1"/>
    <col min="3587" max="3587" width="9" customWidth="1"/>
    <col min="3588" max="3588" width="9.88671875" customWidth="1"/>
    <col min="3589" max="3589" width="10.33203125" customWidth="1"/>
    <col min="3592" max="3592" width="9.44140625" customWidth="1"/>
    <col min="3594" max="3594" width="10.6640625" customWidth="1"/>
    <col min="3596" max="3596" width="9" customWidth="1"/>
    <col min="3841" max="3841" width="23.44140625" customWidth="1"/>
    <col min="3842" max="3842" width="3.44140625" customWidth="1"/>
    <col min="3843" max="3843" width="9" customWidth="1"/>
    <col min="3844" max="3844" width="9.88671875" customWidth="1"/>
    <col min="3845" max="3845" width="10.33203125" customWidth="1"/>
    <col min="3848" max="3848" width="9.44140625" customWidth="1"/>
    <col min="3850" max="3850" width="10.6640625" customWidth="1"/>
    <col min="3852" max="3852" width="9" customWidth="1"/>
    <col min="4097" max="4097" width="23.44140625" customWidth="1"/>
    <col min="4098" max="4098" width="3.44140625" customWidth="1"/>
    <col min="4099" max="4099" width="9" customWidth="1"/>
    <col min="4100" max="4100" width="9.88671875" customWidth="1"/>
    <col min="4101" max="4101" width="10.33203125" customWidth="1"/>
    <col min="4104" max="4104" width="9.44140625" customWidth="1"/>
    <col min="4106" max="4106" width="10.6640625" customWidth="1"/>
    <col min="4108" max="4108" width="9" customWidth="1"/>
    <col min="4353" max="4353" width="23.44140625" customWidth="1"/>
    <col min="4354" max="4354" width="3.44140625" customWidth="1"/>
    <col min="4355" max="4355" width="9" customWidth="1"/>
    <col min="4356" max="4356" width="9.88671875" customWidth="1"/>
    <col min="4357" max="4357" width="10.33203125" customWidth="1"/>
    <col min="4360" max="4360" width="9.44140625" customWidth="1"/>
    <col min="4362" max="4362" width="10.6640625" customWidth="1"/>
    <col min="4364" max="4364" width="9" customWidth="1"/>
    <col min="4609" max="4609" width="23.44140625" customWidth="1"/>
    <col min="4610" max="4610" width="3.44140625" customWidth="1"/>
    <col min="4611" max="4611" width="9" customWidth="1"/>
    <col min="4612" max="4612" width="9.88671875" customWidth="1"/>
    <col min="4613" max="4613" width="10.33203125" customWidth="1"/>
    <col min="4616" max="4616" width="9.44140625" customWidth="1"/>
    <col min="4618" max="4618" width="10.6640625" customWidth="1"/>
    <col min="4620" max="4620" width="9" customWidth="1"/>
    <col min="4865" max="4865" width="23.44140625" customWidth="1"/>
    <col min="4866" max="4866" width="3.44140625" customWidth="1"/>
    <col min="4867" max="4867" width="9" customWidth="1"/>
    <col min="4868" max="4868" width="9.88671875" customWidth="1"/>
    <col min="4869" max="4869" width="10.33203125" customWidth="1"/>
    <col min="4872" max="4872" width="9.44140625" customWidth="1"/>
    <col min="4874" max="4874" width="10.6640625" customWidth="1"/>
    <col min="4876" max="4876" width="9" customWidth="1"/>
    <col min="5121" max="5121" width="23.44140625" customWidth="1"/>
    <col min="5122" max="5122" width="3.44140625" customWidth="1"/>
    <col min="5123" max="5123" width="9" customWidth="1"/>
    <col min="5124" max="5124" width="9.88671875" customWidth="1"/>
    <col min="5125" max="5125" width="10.33203125" customWidth="1"/>
    <col min="5128" max="5128" width="9.44140625" customWidth="1"/>
    <col min="5130" max="5130" width="10.6640625" customWidth="1"/>
    <col min="5132" max="5132" width="9" customWidth="1"/>
    <col min="5377" max="5377" width="23.44140625" customWidth="1"/>
    <col min="5378" max="5378" width="3.44140625" customWidth="1"/>
    <col min="5379" max="5379" width="9" customWidth="1"/>
    <col min="5380" max="5380" width="9.88671875" customWidth="1"/>
    <col min="5381" max="5381" width="10.33203125" customWidth="1"/>
    <col min="5384" max="5384" width="9.44140625" customWidth="1"/>
    <col min="5386" max="5386" width="10.6640625" customWidth="1"/>
    <col min="5388" max="5388" width="9" customWidth="1"/>
    <col min="5633" max="5633" width="23.44140625" customWidth="1"/>
    <col min="5634" max="5634" width="3.44140625" customWidth="1"/>
    <col min="5635" max="5635" width="9" customWidth="1"/>
    <col min="5636" max="5636" width="9.88671875" customWidth="1"/>
    <col min="5637" max="5637" width="10.33203125" customWidth="1"/>
    <col min="5640" max="5640" width="9.44140625" customWidth="1"/>
    <col min="5642" max="5642" width="10.6640625" customWidth="1"/>
    <col min="5644" max="5644" width="9" customWidth="1"/>
    <col min="5889" max="5889" width="23.44140625" customWidth="1"/>
    <col min="5890" max="5890" width="3.44140625" customWidth="1"/>
    <col min="5891" max="5891" width="9" customWidth="1"/>
    <col min="5892" max="5892" width="9.88671875" customWidth="1"/>
    <col min="5893" max="5893" width="10.33203125" customWidth="1"/>
    <col min="5896" max="5896" width="9.44140625" customWidth="1"/>
    <col min="5898" max="5898" width="10.6640625" customWidth="1"/>
    <col min="5900" max="5900" width="9" customWidth="1"/>
    <col min="6145" max="6145" width="23.44140625" customWidth="1"/>
    <col min="6146" max="6146" width="3.44140625" customWidth="1"/>
    <col min="6147" max="6147" width="9" customWidth="1"/>
    <col min="6148" max="6148" width="9.88671875" customWidth="1"/>
    <col min="6149" max="6149" width="10.33203125" customWidth="1"/>
    <col min="6152" max="6152" width="9.44140625" customWidth="1"/>
    <col min="6154" max="6154" width="10.6640625" customWidth="1"/>
    <col min="6156" max="6156" width="9" customWidth="1"/>
    <col min="6401" max="6401" width="23.44140625" customWidth="1"/>
    <col min="6402" max="6402" width="3.44140625" customWidth="1"/>
    <col min="6403" max="6403" width="9" customWidth="1"/>
    <col min="6404" max="6404" width="9.88671875" customWidth="1"/>
    <col min="6405" max="6405" width="10.33203125" customWidth="1"/>
    <col min="6408" max="6408" width="9.44140625" customWidth="1"/>
    <col min="6410" max="6410" width="10.6640625" customWidth="1"/>
    <col min="6412" max="6412" width="9" customWidth="1"/>
    <col min="6657" max="6657" width="23.44140625" customWidth="1"/>
    <col min="6658" max="6658" width="3.44140625" customWidth="1"/>
    <col min="6659" max="6659" width="9" customWidth="1"/>
    <col min="6660" max="6660" width="9.88671875" customWidth="1"/>
    <col min="6661" max="6661" width="10.33203125" customWidth="1"/>
    <col min="6664" max="6664" width="9.44140625" customWidth="1"/>
    <col min="6666" max="6666" width="10.6640625" customWidth="1"/>
    <col min="6668" max="6668" width="9" customWidth="1"/>
    <col min="6913" max="6913" width="23.44140625" customWidth="1"/>
    <col min="6914" max="6914" width="3.44140625" customWidth="1"/>
    <col min="6915" max="6915" width="9" customWidth="1"/>
    <col min="6916" max="6916" width="9.88671875" customWidth="1"/>
    <col min="6917" max="6917" width="10.33203125" customWidth="1"/>
    <col min="6920" max="6920" width="9.44140625" customWidth="1"/>
    <col min="6922" max="6922" width="10.6640625" customWidth="1"/>
    <col min="6924" max="6924" width="9" customWidth="1"/>
    <col min="7169" max="7169" width="23.44140625" customWidth="1"/>
    <col min="7170" max="7170" width="3.44140625" customWidth="1"/>
    <col min="7171" max="7171" width="9" customWidth="1"/>
    <col min="7172" max="7172" width="9.88671875" customWidth="1"/>
    <col min="7173" max="7173" width="10.33203125" customWidth="1"/>
    <col min="7176" max="7176" width="9.44140625" customWidth="1"/>
    <col min="7178" max="7178" width="10.6640625" customWidth="1"/>
    <col min="7180" max="7180" width="9" customWidth="1"/>
    <col min="7425" max="7425" width="23.44140625" customWidth="1"/>
    <col min="7426" max="7426" width="3.44140625" customWidth="1"/>
    <col min="7427" max="7427" width="9" customWidth="1"/>
    <col min="7428" max="7428" width="9.88671875" customWidth="1"/>
    <col min="7429" max="7429" width="10.33203125" customWidth="1"/>
    <col min="7432" max="7432" width="9.44140625" customWidth="1"/>
    <col min="7434" max="7434" width="10.6640625" customWidth="1"/>
    <col min="7436" max="7436" width="9" customWidth="1"/>
    <col min="7681" max="7681" width="23.44140625" customWidth="1"/>
    <col min="7682" max="7682" width="3.44140625" customWidth="1"/>
    <col min="7683" max="7683" width="9" customWidth="1"/>
    <col min="7684" max="7684" width="9.88671875" customWidth="1"/>
    <col min="7685" max="7685" width="10.33203125" customWidth="1"/>
    <col min="7688" max="7688" width="9.44140625" customWidth="1"/>
    <col min="7690" max="7690" width="10.6640625" customWidth="1"/>
    <col min="7692" max="7692" width="9" customWidth="1"/>
    <col min="7937" max="7937" width="23.44140625" customWidth="1"/>
    <col min="7938" max="7938" width="3.44140625" customWidth="1"/>
    <col min="7939" max="7939" width="9" customWidth="1"/>
    <col min="7940" max="7940" width="9.88671875" customWidth="1"/>
    <col min="7941" max="7941" width="10.33203125" customWidth="1"/>
    <col min="7944" max="7944" width="9.44140625" customWidth="1"/>
    <col min="7946" max="7946" width="10.6640625" customWidth="1"/>
    <col min="7948" max="7948" width="9" customWidth="1"/>
    <col min="8193" max="8193" width="23.44140625" customWidth="1"/>
    <col min="8194" max="8194" width="3.44140625" customWidth="1"/>
    <col min="8195" max="8195" width="9" customWidth="1"/>
    <col min="8196" max="8196" width="9.88671875" customWidth="1"/>
    <col min="8197" max="8197" width="10.33203125" customWidth="1"/>
    <col min="8200" max="8200" width="9.44140625" customWidth="1"/>
    <col min="8202" max="8202" width="10.6640625" customWidth="1"/>
    <col min="8204" max="8204" width="9" customWidth="1"/>
    <col min="8449" max="8449" width="23.44140625" customWidth="1"/>
    <col min="8450" max="8450" width="3.44140625" customWidth="1"/>
    <col min="8451" max="8451" width="9" customWidth="1"/>
    <col min="8452" max="8452" width="9.88671875" customWidth="1"/>
    <col min="8453" max="8453" width="10.33203125" customWidth="1"/>
    <col min="8456" max="8456" width="9.44140625" customWidth="1"/>
    <col min="8458" max="8458" width="10.6640625" customWidth="1"/>
    <col min="8460" max="8460" width="9" customWidth="1"/>
    <col min="8705" max="8705" width="23.44140625" customWidth="1"/>
    <col min="8706" max="8706" width="3.44140625" customWidth="1"/>
    <col min="8707" max="8707" width="9" customWidth="1"/>
    <col min="8708" max="8708" width="9.88671875" customWidth="1"/>
    <col min="8709" max="8709" width="10.33203125" customWidth="1"/>
    <col min="8712" max="8712" width="9.44140625" customWidth="1"/>
    <col min="8714" max="8714" width="10.6640625" customWidth="1"/>
    <col min="8716" max="8716" width="9" customWidth="1"/>
    <col min="8961" max="8961" width="23.44140625" customWidth="1"/>
    <col min="8962" max="8962" width="3.44140625" customWidth="1"/>
    <col min="8963" max="8963" width="9" customWidth="1"/>
    <col min="8964" max="8964" width="9.88671875" customWidth="1"/>
    <col min="8965" max="8965" width="10.33203125" customWidth="1"/>
    <col min="8968" max="8968" width="9.44140625" customWidth="1"/>
    <col min="8970" max="8970" width="10.6640625" customWidth="1"/>
    <col min="8972" max="8972" width="9" customWidth="1"/>
    <col min="9217" max="9217" width="23.44140625" customWidth="1"/>
    <col min="9218" max="9218" width="3.44140625" customWidth="1"/>
    <col min="9219" max="9219" width="9" customWidth="1"/>
    <col min="9220" max="9220" width="9.88671875" customWidth="1"/>
    <col min="9221" max="9221" width="10.33203125" customWidth="1"/>
    <col min="9224" max="9224" width="9.44140625" customWidth="1"/>
    <col min="9226" max="9226" width="10.6640625" customWidth="1"/>
    <col min="9228" max="9228" width="9" customWidth="1"/>
    <col min="9473" max="9473" width="23.44140625" customWidth="1"/>
    <col min="9474" max="9474" width="3.44140625" customWidth="1"/>
    <col min="9475" max="9475" width="9" customWidth="1"/>
    <col min="9476" max="9476" width="9.88671875" customWidth="1"/>
    <col min="9477" max="9477" width="10.33203125" customWidth="1"/>
    <col min="9480" max="9480" width="9.44140625" customWidth="1"/>
    <col min="9482" max="9482" width="10.6640625" customWidth="1"/>
    <col min="9484" max="9484" width="9" customWidth="1"/>
    <col min="9729" max="9729" width="23.44140625" customWidth="1"/>
    <col min="9730" max="9730" width="3.44140625" customWidth="1"/>
    <col min="9731" max="9731" width="9" customWidth="1"/>
    <col min="9732" max="9732" width="9.88671875" customWidth="1"/>
    <col min="9733" max="9733" width="10.33203125" customWidth="1"/>
    <col min="9736" max="9736" width="9.44140625" customWidth="1"/>
    <col min="9738" max="9738" width="10.6640625" customWidth="1"/>
    <col min="9740" max="9740" width="9" customWidth="1"/>
    <col min="9985" max="9985" width="23.44140625" customWidth="1"/>
    <col min="9986" max="9986" width="3.44140625" customWidth="1"/>
    <col min="9987" max="9987" width="9" customWidth="1"/>
    <col min="9988" max="9988" width="9.88671875" customWidth="1"/>
    <col min="9989" max="9989" width="10.33203125" customWidth="1"/>
    <col min="9992" max="9992" width="9.44140625" customWidth="1"/>
    <col min="9994" max="9994" width="10.6640625" customWidth="1"/>
    <col min="9996" max="9996" width="9" customWidth="1"/>
    <col min="10241" max="10241" width="23.44140625" customWidth="1"/>
    <col min="10242" max="10242" width="3.44140625" customWidth="1"/>
    <col min="10243" max="10243" width="9" customWidth="1"/>
    <col min="10244" max="10244" width="9.88671875" customWidth="1"/>
    <col min="10245" max="10245" width="10.33203125" customWidth="1"/>
    <col min="10248" max="10248" width="9.44140625" customWidth="1"/>
    <col min="10250" max="10250" width="10.6640625" customWidth="1"/>
    <col min="10252" max="10252" width="9" customWidth="1"/>
    <col min="10497" max="10497" width="23.44140625" customWidth="1"/>
    <col min="10498" max="10498" width="3.44140625" customWidth="1"/>
    <col min="10499" max="10499" width="9" customWidth="1"/>
    <col min="10500" max="10500" width="9.88671875" customWidth="1"/>
    <col min="10501" max="10501" width="10.33203125" customWidth="1"/>
    <col min="10504" max="10504" width="9.44140625" customWidth="1"/>
    <col min="10506" max="10506" width="10.6640625" customWidth="1"/>
    <col min="10508" max="10508" width="9" customWidth="1"/>
    <col min="10753" max="10753" width="23.44140625" customWidth="1"/>
    <col min="10754" max="10754" width="3.44140625" customWidth="1"/>
    <col min="10755" max="10755" width="9" customWidth="1"/>
    <col min="10756" max="10756" width="9.88671875" customWidth="1"/>
    <col min="10757" max="10757" width="10.33203125" customWidth="1"/>
    <col min="10760" max="10760" width="9.44140625" customWidth="1"/>
    <col min="10762" max="10762" width="10.6640625" customWidth="1"/>
    <col min="10764" max="10764" width="9" customWidth="1"/>
    <col min="11009" max="11009" width="23.44140625" customWidth="1"/>
    <col min="11010" max="11010" width="3.44140625" customWidth="1"/>
    <col min="11011" max="11011" width="9" customWidth="1"/>
    <col min="11012" max="11012" width="9.88671875" customWidth="1"/>
    <col min="11013" max="11013" width="10.33203125" customWidth="1"/>
    <col min="11016" max="11016" width="9.44140625" customWidth="1"/>
    <col min="11018" max="11018" width="10.6640625" customWidth="1"/>
    <col min="11020" max="11020" width="9" customWidth="1"/>
    <col min="11265" max="11265" width="23.44140625" customWidth="1"/>
    <col min="11266" max="11266" width="3.44140625" customWidth="1"/>
    <col min="11267" max="11267" width="9" customWidth="1"/>
    <col min="11268" max="11268" width="9.88671875" customWidth="1"/>
    <col min="11269" max="11269" width="10.33203125" customWidth="1"/>
    <col min="11272" max="11272" width="9.44140625" customWidth="1"/>
    <col min="11274" max="11274" width="10.6640625" customWidth="1"/>
    <col min="11276" max="11276" width="9" customWidth="1"/>
    <col min="11521" max="11521" width="23.44140625" customWidth="1"/>
    <col min="11522" max="11522" width="3.44140625" customWidth="1"/>
    <col min="11523" max="11523" width="9" customWidth="1"/>
    <col min="11524" max="11524" width="9.88671875" customWidth="1"/>
    <col min="11525" max="11525" width="10.33203125" customWidth="1"/>
    <col min="11528" max="11528" width="9.44140625" customWidth="1"/>
    <col min="11530" max="11530" width="10.6640625" customWidth="1"/>
    <col min="11532" max="11532" width="9" customWidth="1"/>
    <col min="11777" max="11777" width="23.44140625" customWidth="1"/>
    <col min="11778" max="11778" width="3.44140625" customWidth="1"/>
    <col min="11779" max="11779" width="9" customWidth="1"/>
    <col min="11780" max="11780" width="9.88671875" customWidth="1"/>
    <col min="11781" max="11781" width="10.33203125" customWidth="1"/>
    <col min="11784" max="11784" width="9.44140625" customWidth="1"/>
    <col min="11786" max="11786" width="10.6640625" customWidth="1"/>
    <col min="11788" max="11788" width="9" customWidth="1"/>
    <col min="12033" max="12033" width="23.44140625" customWidth="1"/>
    <col min="12034" max="12034" width="3.44140625" customWidth="1"/>
    <col min="12035" max="12035" width="9" customWidth="1"/>
    <col min="12036" max="12036" width="9.88671875" customWidth="1"/>
    <col min="12037" max="12037" width="10.33203125" customWidth="1"/>
    <col min="12040" max="12040" width="9.44140625" customWidth="1"/>
    <col min="12042" max="12042" width="10.6640625" customWidth="1"/>
    <col min="12044" max="12044" width="9" customWidth="1"/>
    <col min="12289" max="12289" width="23.44140625" customWidth="1"/>
    <col min="12290" max="12290" width="3.44140625" customWidth="1"/>
    <col min="12291" max="12291" width="9" customWidth="1"/>
    <col min="12292" max="12292" width="9.88671875" customWidth="1"/>
    <col min="12293" max="12293" width="10.33203125" customWidth="1"/>
    <col min="12296" max="12296" width="9.44140625" customWidth="1"/>
    <col min="12298" max="12298" width="10.6640625" customWidth="1"/>
    <col min="12300" max="12300" width="9" customWidth="1"/>
    <col min="12545" max="12545" width="23.44140625" customWidth="1"/>
    <col min="12546" max="12546" width="3.44140625" customWidth="1"/>
    <col min="12547" max="12547" width="9" customWidth="1"/>
    <col min="12548" max="12548" width="9.88671875" customWidth="1"/>
    <col min="12549" max="12549" width="10.33203125" customWidth="1"/>
    <col min="12552" max="12552" width="9.44140625" customWidth="1"/>
    <col min="12554" max="12554" width="10.6640625" customWidth="1"/>
    <col min="12556" max="12556" width="9" customWidth="1"/>
    <col min="12801" max="12801" width="23.44140625" customWidth="1"/>
    <col min="12802" max="12802" width="3.44140625" customWidth="1"/>
    <col min="12803" max="12803" width="9" customWidth="1"/>
    <col min="12804" max="12804" width="9.88671875" customWidth="1"/>
    <col min="12805" max="12805" width="10.33203125" customWidth="1"/>
    <col min="12808" max="12808" width="9.44140625" customWidth="1"/>
    <col min="12810" max="12810" width="10.6640625" customWidth="1"/>
    <col min="12812" max="12812" width="9" customWidth="1"/>
    <col min="13057" max="13057" width="23.44140625" customWidth="1"/>
    <col min="13058" max="13058" width="3.44140625" customWidth="1"/>
    <col min="13059" max="13059" width="9" customWidth="1"/>
    <col min="13060" max="13060" width="9.88671875" customWidth="1"/>
    <col min="13061" max="13061" width="10.33203125" customWidth="1"/>
    <col min="13064" max="13064" width="9.44140625" customWidth="1"/>
    <col min="13066" max="13066" width="10.6640625" customWidth="1"/>
    <col min="13068" max="13068" width="9" customWidth="1"/>
    <col min="13313" max="13313" width="23.44140625" customWidth="1"/>
    <col min="13314" max="13314" width="3.44140625" customWidth="1"/>
    <col min="13315" max="13315" width="9" customWidth="1"/>
    <col min="13316" max="13316" width="9.88671875" customWidth="1"/>
    <col min="13317" max="13317" width="10.33203125" customWidth="1"/>
    <col min="13320" max="13320" width="9.44140625" customWidth="1"/>
    <col min="13322" max="13322" width="10.6640625" customWidth="1"/>
    <col min="13324" max="13324" width="9" customWidth="1"/>
    <col min="13569" max="13569" width="23.44140625" customWidth="1"/>
    <col min="13570" max="13570" width="3.44140625" customWidth="1"/>
    <col min="13571" max="13571" width="9" customWidth="1"/>
    <col min="13572" max="13572" width="9.88671875" customWidth="1"/>
    <col min="13573" max="13573" width="10.33203125" customWidth="1"/>
    <col min="13576" max="13576" width="9.44140625" customWidth="1"/>
    <col min="13578" max="13578" width="10.6640625" customWidth="1"/>
    <col min="13580" max="13580" width="9" customWidth="1"/>
    <col min="13825" max="13825" width="23.44140625" customWidth="1"/>
    <col min="13826" max="13826" width="3.44140625" customWidth="1"/>
    <col min="13827" max="13827" width="9" customWidth="1"/>
    <col min="13828" max="13828" width="9.88671875" customWidth="1"/>
    <col min="13829" max="13829" width="10.33203125" customWidth="1"/>
    <col min="13832" max="13832" width="9.44140625" customWidth="1"/>
    <col min="13834" max="13834" width="10.6640625" customWidth="1"/>
    <col min="13836" max="13836" width="9" customWidth="1"/>
    <col min="14081" max="14081" width="23.44140625" customWidth="1"/>
    <col min="14082" max="14082" width="3.44140625" customWidth="1"/>
    <col min="14083" max="14083" width="9" customWidth="1"/>
    <col min="14084" max="14084" width="9.88671875" customWidth="1"/>
    <col min="14085" max="14085" width="10.33203125" customWidth="1"/>
    <col min="14088" max="14088" width="9.44140625" customWidth="1"/>
    <col min="14090" max="14090" width="10.6640625" customWidth="1"/>
    <col min="14092" max="14092" width="9" customWidth="1"/>
    <col min="14337" max="14337" width="23.44140625" customWidth="1"/>
    <col min="14338" max="14338" width="3.44140625" customWidth="1"/>
    <col min="14339" max="14339" width="9" customWidth="1"/>
    <col min="14340" max="14340" width="9.88671875" customWidth="1"/>
    <col min="14341" max="14341" width="10.33203125" customWidth="1"/>
    <col min="14344" max="14344" width="9.44140625" customWidth="1"/>
    <col min="14346" max="14346" width="10.6640625" customWidth="1"/>
    <col min="14348" max="14348" width="9" customWidth="1"/>
    <col min="14593" max="14593" width="23.44140625" customWidth="1"/>
    <col min="14594" max="14594" width="3.44140625" customWidth="1"/>
    <col min="14595" max="14595" width="9" customWidth="1"/>
    <col min="14596" max="14596" width="9.88671875" customWidth="1"/>
    <col min="14597" max="14597" width="10.33203125" customWidth="1"/>
    <col min="14600" max="14600" width="9.44140625" customWidth="1"/>
    <col min="14602" max="14602" width="10.6640625" customWidth="1"/>
    <col min="14604" max="14604" width="9" customWidth="1"/>
    <col min="14849" max="14849" width="23.44140625" customWidth="1"/>
    <col min="14850" max="14850" width="3.44140625" customWidth="1"/>
    <col min="14851" max="14851" width="9" customWidth="1"/>
    <col min="14852" max="14852" width="9.88671875" customWidth="1"/>
    <col min="14853" max="14853" width="10.33203125" customWidth="1"/>
    <col min="14856" max="14856" width="9.44140625" customWidth="1"/>
    <col min="14858" max="14858" width="10.6640625" customWidth="1"/>
    <col min="14860" max="14860" width="9" customWidth="1"/>
    <col min="15105" max="15105" width="23.44140625" customWidth="1"/>
    <col min="15106" max="15106" width="3.44140625" customWidth="1"/>
    <col min="15107" max="15107" width="9" customWidth="1"/>
    <col min="15108" max="15108" width="9.88671875" customWidth="1"/>
    <col min="15109" max="15109" width="10.33203125" customWidth="1"/>
    <col min="15112" max="15112" width="9.44140625" customWidth="1"/>
    <col min="15114" max="15114" width="10.6640625" customWidth="1"/>
    <col min="15116" max="15116" width="9" customWidth="1"/>
    <col min="15361" max="15361" width="23.44140625" customWidth="1"/>
    <col min="15362" max="15362" width="3.44140625" customWidth="1"/>
    <col min="15363" max="15363" width="9" customWidth="1"/>
    <col min="15364" max="15364" width="9.88671875" customWidth="1"/>
    <col min="15365" max="15365" width="10.33203125" customWidth="1"/>
    <col min="15368" max="15368" width="9.44140625" customWidth="1"/>
    <col min="15370" max="15370" width="10.6640625" customWidth="1"/>
    <col min="15372" max="15372" width="9" customWidth="1"/>
    <col min="15617" max="15617" width="23.44140625" customWidth="1"/>
    <col min="15618" max="15618" width="3.44140625" customWidth="1"/>
    <col min="15619" max="15619" width="9" customWidth="1"/>
    <col min="15620" max="15620" width="9.88671875" customWidth="1"/>
    <col min="15621" max="15621" width="10.33203125" customWidth="1"/>
    <col min="15624" max="15624" width="9.44140625" customWidth="1"/>
    <col min="15626" max="15626" width="10.6640625" customWidth="1"/>
    <col min="15628" max="15628" width="9" customWidth="1"/>
    <col min="15873" max="15873" width="23.44140625" customWidth="1"/>
    <col min="15874" max="15874" width="3.44140625" customWidth="1"/>
    <col min="15875" max="15875" width="9" customWidth="1"/>
    <col min="15876" max="15876" width="9.88671875" customWidth="1"/>
    <col min="15877" max="15877" width="10.33203125" customWidth="1"/>
    <col min="15880" max="15880" width="9.44140625" customWidth="1"/>
    <col min="15882" max="15882" width="10.6640625" customWidth="1"/>
    <col min="15884" max="15884" width="9" customWidth="1"/>
    <col min="16129" max="16129" width="23.44140625" customWidth="1"/>
    <col min="16130" max="16130" width="3.44140625" customWidth="1"/>
    <col min="16131" max="16131" width="9" customWidth="1"/>
    <col min="16132" max="16132" width="9.88671875" customWidth="1"/>
    <col min="16133" max="16133" width="10.33203125" customWidth="1"/>
    <col min="16136" max="16136" width="9.44140625" customWidth="1"/>
    <col min="16138" max="16138" width="10.6640625" customWidth="1"/>
    <col min="16140" max="16140" width="9" customWidth="1"/>
  </cols>
  <sheetData>
    <row r="1" spans="1:12" ht="52.8" x14ac:dyDescent="0.3">
      <c r="C1" s="1" t="s">
        <v>0</v>
      </c>
      <c r="D1" s="1" t="s">
        <v>0</v>
      </c>
      <c r="E1" s="2" t="s">
        <v>1</v>
      </c>
      <c r="F1" s="1" t="s">
        <v>2</v>
      </c>
      <c r="G1" s="1" t="s">
        <v>2</v>
      </c>
      <c r="H1" s="2" t="s">
        <v>3</v>
      </c>
      <c r="I1" s="1" t="s">
        <v>17</v>
      </c>
      <c r="J1" s="1"/>
      <c r="K1" s="1" t="s">
        <v>18</v>
      </c>
      <c r="L1" s="1" t="s">
        <v>19</v>
      </c>
    </row>
    <row r="2" spans="1:12" x14ac:dyDescent="0.3">
      <c r="A2" s="3">
        <v>42278</v>
      </c>
      <c r="C2" s="4">
        <v>10.79</v>
      </c>
      <c r="D2" s="4">
        <v>3.16</v>
      </c>
      <c r="E2" s="5">
        <f t="shared" ref="E2:E22" si="0">SUM(C2:D2)</f>
        <v>13.95</v>
      </c>
      <c r="F2" s="4">
        <v>10.06</v>
      </c>
      <c r="G2" s="4">
        <v>7.84</v>
      </c>
      <c r="H2" s="5">
        <f t="shared" ref="H2:H22" si="1">SUM(F2:G2)</f>
        <v>17.899999999999999</v>
      </c>
      <c r="I2" s="4">
        <v>1.9</v>
      </c>
      <c r="J2" s="4"/>
      <c r="K2" s="6">
        <f t="shared" ref="K2" si="2">SUM(I2:I2)</f>
        <v>1.9</v>
      </c>
      <c r="L2" s="8">
        <f t="shared" ref="L2" si="3">SUM(E2,H2)</f>
        <v>31.849999999999998</v>
      </c>
    </row>
    <row r="3" spans="1:12" x14ac:dyDescent="0.3">
      <c r="A3" s="3">
        <v>42279</v>
      </c>
      <c r="C3" s="4">
        <v>8.56</v>
      </c>
      <c r="D3" s="4">
        <v>5.12</v>
      </c>
      <c r="E3" s="5">
        <f>SUM(C3:D3)</f>
        <v>13.68</v>
      </c>
      <c r="F3" s="4">
        <v>8.48</v>
      </c>
      <c r="G3" s="4">
        <v>4.62</v>
      </c>
      <c r="H3" s="5">
        <f t="shared" si="1"/>
        <v>13.100000000000001</v>
      </c>
      <c r="I3" s="4">
        <v>2.4300000000000002</v>
      </c>
      <c r="J3" s="7"/>
      <c r="K3" s="6">
        <f t="shared" ref="K3:K23" si="4">SUM(I3:I3)</f>
        <v>2.4300000000000002</v>
      </c>
      <c r="L3" s="8">
        <f t="shared" ref="L3:L23" si="5">SUM(E3,H3)</f>
        <v>26.78</v>
      </c>
    </row>
    <row r="4" spans="1:12" x14ac:dyDescent="0.3">
      <c r="A4" s="3">
        <v>42282</v>
      </c>
      <c r="C4" s="4">
        <v>8.65</v>
      </c>
      <c r="D4" s="4">
        <v>8.31</v>
      </c>
      <c r="E4" s="5">
        <f t="shared" si="0"/>
        <v>16.96</v>
      </c>
      <c r="F4" s="4">
        <v>8.91</v>
      </c>
      <c r="G4" s="4">
        <v>3.37</v>
      </c>
      <c r="H4" s="5">
        <f t="shared" si="1"/>
        <v>12.280000000000001</v>
      </c>
      <c r="I4" s="4">
        <v>2.0499999999999998</v>
      </c>
      <c r="J4" s="7"/>
      <c r="K4" s="6">
        <f t="shared" si="4"/>
        <v>2.0499999999999998</v>
      </c>
      <c r="L4" s="8">
        <f t="shared" si="5"/>
        <v>29.240000000000002</v>
      </c>
    </row>
    <row r="5" spans="1:12" x14ac:dyDescent="0.3">
      <c r="A5" s="3">
        <v>42283</v>
      </c>
      <c r="C5" s="4">
        <v>9.07</v>
      </c>
      <c r="D5" s="4">
        <v>7.99</v>
      </c>
      <c r="E5" s="5">
        <f>SUM(C5:D5)</f>
        <v>17.060000000000002</v>
      </c>
      <c r="F5" s="4">
        <v>9.4700000000000006</v>
      </c>
      <c r="G5" s="4">
        <v>0</v>
      </c>
      <c r="H5" s="5">
        <f t="shared" si="1"/>
        <v>9.4700000000000006</v>
      </c>
      <c r="I5" s="4">
        <v>2.67</v>
      </c>
      <c r="J5" s="4"/>
      <c r="K5" s="6">
        <f t="shared" si="4"/>
        <v>2.67</v>
      </c>
      <c r="L5" s="8">
        <f t="shared" si="5"/>
        <v>26.53</v>
      </c>
    </row>
    <row r="6" spans="1:12" x14ac:dyDescent="0.3">
      <c r="A6" s="3">
        <v>42284</v>
      </c>
      <c r="C6" s="4">
        <v>10.74</v>
      </c>
      <c r="D6" s="4">
        <v>0</v>
      </c>
      <c r="E6" s="5">
        <f t="shared" ref="E6" si="6">SUM(C6:D6)</f>
        <v>10.74</v>
      </c>
      <c r="F6" s="4">
        <v>6.64</v>
      </c>
      <c r="G6" s="4">
        <v>5.1100000000000003</v>
      </c>
      <c r="H6" s="5">
        <f t="shared" si="1"/>
        <v>11.75</v>
      </c>
      <c r="I6" s="4">
        <v>3.24</v>
      </c>
      <c r="J6" s="4"/>
      <c r="K6" s="6">
        <f t="shared" si="4"/>
        <v>3.24</v>
      </c>
      <c r="L6" s="8">
        <f t="shared" si="5"/>
        <v>22.490000000000002</v>
      </c>
    </row>
    <row r="7" spans="1:12" x14ac:dyDescent="0.3">
      <c r="A7" s="3">
        <v>42285</v>
      </c>
      <c r="C7" s="4">
        <v>9.3800000000000008</v>
      </c>
      <c r="D7" s="4">
        <v>7.85</v>
      </c>
      <c r="E7" s="5">
        <f t="shared" si="0"/>
        <v>17.23</v>
      </c>
      <c r="F7" s="4">
        <v>7.62</v>
      </c>
      <c r="G7" s="4">
        <v>5.13</v>
      </c>
      <c r="H7" s="5">
        <f t="shared" si="1"/>
        <v>12.75</v>
      </c>
      <c r="I7" s="8">
        <v>1.83</v>
      </c>
      <c r="J7" s="4"/>
      <c r="K7" s="6">
        <f t="shared" si="4"/>
        <v>1.83</v>
      </c>
      <c r="L7" s="8">
        <f t="shared" si="5"/>
        <v>29.98</v>
      </c>
    </row>
    <row r="8" spans="1:12" x14ac:dyDescent="0.3">
      <c r="A8" s="3">
        <v>42286</v>
      </c>
      <c r="C8" s="4">
        <v>11.25</v>
      </c>
      <c r="D8" s="4">
        <v>0</v>
      </c>
      <c r="E8" s="5">
        <f>SUM(C8:D8)</f>
        <v>11.25</v>
      </c>
      <c r="F8" s="4">
        <v>9.2899999999999991</v>
      </c>
      <c r="G8" s="4">
        <v>7.23</v>
      </c>
      <c r="H8" s="5">
        <f t="shared" si="1"/>
        <v>16.52</v>
      </c>
      <c r="I8" s="4">
        <v>2.21</v>
      </c>
      <c r="J8" s="4"/>
      <c r="K8" s="6">
        <f t="shared" si="4"/>
        <v>2.21</v>
      </c>
      <c r="L8" s="8">
        <f t="shared" si="5"/>
        <v>27.77</v>
      </c>
    </row>
    <row r="9" spans="1:12" x14ac:dyDescent="0.3">
      <c r="A9" s="3">
        <v>42289</v>
      </c>
      <c r="C9" s="4">
        <v>8.7799999999999994</v>
      </c>
      <c r="D9" s="4">
        <v>0</v>
      </c>
      <c r="E9" s="5">
        <f t="shared" si="0"/>
        <v>8.7799999999999994</v>
      </c>
      <c r="F9" s="4">
        <v>10.85</v>
      </c>
      <c r="G9" s="4">
        <v>3.7</v>
      </c>
      <c r="H9" s="5">
        <f t="shared" si="1"/>
        <v>14.55</v>
      </c>
      <c r="I9" s="4">
        <v>2.35</v>
      </c>
      <c r="J9" s="4"/>
      <c r="K9" s="6">
        <f t="shared" si="4"/>
        <v>2.35</v>
      </c>
      <c r="L9" s="8">
        <f t="shared" si="5"/>
        <v>23.33</v>
      </c>
    </row>
    <row r="10" spans="1:12" x14ac:dyDescent="0.3">
      <c r="A10" s="3">
        <v>42290</v>
      </c>
      <c r="C10" s="4">
        <v>11.97</v>
      </c>
      <c r="D10" s="4">
        <v>0</v>
      </c>
      <c r="E10" s="5">
        <f>SUM(C10:D10)</f>
        <v>11.97</v>
      </c>
      <c r="F10" s="4">
        <v>11.08</v>
      </c>
      <c r="G10" s="4">
        <v>0</v>
      </c>
      <c r="H10" s="5">
        <f t="shared" si="1"/>
        <v>11.08</v>
      </c>
      <c r="I10" s="4">
        <v>2.69</v>
      </c>
      <c r="J10" s="4"/>
      <c r="K10" s="6">
        <f t="shared" si="4"/>
        <v>2.69</v>
      </c>
      <c r="L10" s="8">
        <f t="shared" si="5"/>
        <v>23.05</v>
      </c>
    </row>
    <row r="11" spans="1:12" x14ac:dyDescent="0.3">
      <c r="A11" s="3">
        <v>42291</v>
      </c>
      <c r="C11" s="4">
        <v>9.61</v>
      </c>
      <c r="D11" s="4">
        <v>6.57</v>
      </c>
      <c r="E11" s="5">
        <f t="shared" si="0"/>
        <v>16.18</v>
      </c>
      <c r="F11" s="4">
        <v>7.64</v>
      </c>
      <c r="G11" s="4">
        <v>5.03</v>
      </c>
      <c r="H11" s="5">
        <f>SUM(F11:G11)</f>
        <v>12.67</v>
      </c>
      <c r="I11" s="4">
        <v>2.73</v>
      </c>
      <c r="J11" s="4"/>
      <c r="K11" s="6">
        <f t="shared" si="4"/>
        <v>2.73</v>
      </c>
      <c r="L11" s="8">
        <f t="shared" si="5"/>
        <v>28.85</v>
      </c>
    </row>
    <row r="12" spans="1:12" x14ac:dyDescent="0.3">
      <c r="A12" s="3">
        <v>42292</v>
      </c>
      <c r="C12" s="4">
        <v>8.66</v>
      </c>
      <c r="D12" s="4">
        <v>4.7300000000000004</v>
      </c>
      <c r="E12" s="5">
        <f>SUM(C12:D12)</f>
        <v>13.39</v>
      </c>
      <c r="F12" s="4">
        <v>7.35</v>
      </c>
      <c r="G12" s="4">
        <v>5.79</v>
      </c>
      <c r="H12" s="5">
        <f t="shared" si="1"/>
        <v>13.14</v>
      </c>
      <c r="I12" s="4">
        <v>1.47</v>
      </c>
      <c r="J12" s="4"/>
      <c r="K12" s="6">
        <f t="shared" si="4"/>
        <v>1.47</v>
      </c>
      <c r="L12" s="8">
        <f t="shared" si="5"/>
        <v>26.53</v>
      </c>
    </row>
    <row r="13" spans="1:12" x14ac:dyDescent="0.3">
      <c r="A13" s="3">
        <v>42293</v>
      </c>
      <c r="C13" s="4">
        <v>7.43</v>
      </c>
      <c r="D13" s="4">
        <v>0</v>
      </c>
      <c r="E13" s="5">
        <f t="shared" si="0"/>
        <v>7.43</v>
      </c>
      <c r="F13" s="4">
        <v>7.91</v>
      </c>
      <c r="G13" s="4">
        <v>5.85</v>
      </c>
      <c r="H13" s="5">
        <f t="shared" si="1"/>
        <v>13.76</v>
      </c>
      <c r="I13" s="4">
        <v>2.04</v>
      </c>
      <c r="J13" s="4"/>
      <c r="K13" s="6">
        <f t="shared" si="4"/>
        <v>2.04</v>
      </c>
      <c r="L13" s="8">
        <f t="shared" si="5"/>
        <v>21.189999999999998</v>
      </c>
    </row>
    <row r="14" spans="1:12" x14ac:dyDescent="0.3">
      <c r="A14" s="3">
        <v>42296</v>
      </c>
      <c r="C14" s="4">
        <v>7.27</v>
      </c>
      <c r="D14" s="4">
        <v>0</v>
      </c>
      <c r="E14" s="5">
        <f t="shared" si="0"/>
        <v>7.27</v>
      </c>
      <c r="F14" s="4">
        <v>9.65</v>
      </c>
      <c r="G14" s="4">
        <v>9.25</v>
      </c>
      <c r="H14" s="5">
        <f t="shared" si="1"/>
        <v>18.899999999999999</v>
      </c>
      <c r="I14" s="4">
        <v>2.29</v>
      </c>
      <c r="J14" s="4"/>
      <c r="K14" s="6">
        <f t="shared" si="4"/>
        <v>2.29</v>
      </c>
      <c r="L14" s="8">
        <f t="shared" si="5"/>
        <v>26.169999999999998</v>
      </c>
    </row>
    <row r="15" spans="1:12" x14ac:dyDescent="0.3">
      <c r="A15" s="3">
        <v>42297</v>
      </c>
      <c r="C15" s="4">
        <v>7.29</v>
      </c>
      <c r="D15" s="4">
        <v>6.41</v>
      </c>
      <c r="E15" s="5">
        <f t="shared" si="0"/>
        <v>13.7</v>
      </c>
      <c r="F15" s="4">
        <v>10.84</v>
      </c>
      <c r="G15" s="4">
        <v>0</v>
      </c>
      <c r="H15" s="5">
        <f t="shared" si="1"/>
        <v>10.84</v>
      </c>
      <c r="I15" s="4">
        <v>2.72</v>
      </c>
      <c r="J15" s="4"/>
      <c r="K15" s="6">
        <f t="shared" si="4"/>
        <v>2.72</v>
      </c>
      <c r="L15" s="8">
        <f t="shared" si="5"/>
        <v>24.54</v>
      </c>
    </row>
    <row r="16" spans="1:12" x14ac:dyDescent="0.3">
      <c r="A16" s="3">
        <v>42298</v>
      </c>
      <c r="C16" s="4">
        <v>9.0299999999999994</v>
      </c>
      <c r="D16" s="4">
        <v>5.64</v>
      </c>
      <c r="E16" s="5">
        <f>SUM(C16:D16)</f>
        <v>14.669999999999998</v>
      </c>
      <c r="F16" s="4">
        <v>8.2200000000000006</v>
      </c>
      <c r="G16" s="4">
        <v>6.62</v>
      </c>
      <c r="H16" s="5">
        <f t="shared" si="1"/>
        <v>14.84</v>
      </c>
      <c r="I16" s="4">
        <v>3.04</v>
      </c>
      <c r="J16" s="4"/>
      <c r="K16" s="6">
        <f t="shared" si="4"/>
        <v>3.04</v>
      </c>
      <c r="L16" s="8">
        <f t="shared" si="5"/>
        <v>29.509999999999998</v>
      </c>
    </row>
    <row r="17" spans="1:13" x14ac:dyDescent="0.3">
      <c r="A17" s="3">
        <v>42299</v>
      </c>
      <c r="C17" s="4">
        <v>9.01</v>
      </c>
      <c r="D17" s="4">
        <v>6.29</v>
      </c>
      <c r="E17" s="5">
        <f t="shared" si="0"/>
        <v>15.3</v>
      </c>
      <c r="F17" s="4">
        <v>8.35</v>
      </c>
      <c r="G17" s="4">
        <v>2.1</v>
      </c>
      <c r="H17" s="5">
        <f t="shared" si="1"/>
        <v>10.45</v>
      </c>
      <c r="I17" s="7">
        <v>1.69</v>
      </c>
      <c r="J17" s="7"/>
      <c r="K17" s="6">
        <f t="shared" si="4"/>
        <v>1.69</v>
      </c>
      <c r="L17" s="8">
        <f t="shared" si="5"/>
        <v>25.75</v>
      </c>
    </row>
    <row r="18" spans="1:13" x14ac:dyDescent="0.3">
      <c r="A18" s="3">
        <v>42300</v>
      </c>
      <c r="C18" s="4">
        <v>9.4600000000000009</v>
      </c>
      <c r="D18" s="4">
        <v>4.22</v>
      </c>
      <c r="E18" s="5">
        <f>SUM(C18:D18)</f>
        <v>13.68</v>
      </c>
      <c r="F18" s="4">
        <v>7.8</v>
      </c>
      <c r="G18" s="4">
        <v>4.6399999999999997</v>
      </c>
      <c r="H18" s="5">
        <f t="shared" si="1"/>
        <v>12.44</v>
      </c>
      <c r="I18" s="7">
        <v>2.11</v>
      </c>
      <c r="J18" s="7"/>
      <c r="K18" s="6">
        <f t="shared" si="4"/>
        <v>2.11</v>
      </c>
      <c r="L18" s="8">
        <f t="shared" si="5"/>
        <v>26.119999999999997</v>
      </c>
    </row>
    <row r="19" spans="1:13" x14ac:dyDescent="0.3">
      <c r="A19" s="3">
        <v>42303</v>
      </c>
      <c r="C19" s="4">
        <v>10.76</v>
      </c>
      <c r="D19" s="4">
        <v>3.68</v>
      </c>
      <c r="E19" s="5">
        <f t="shared" si="0"/>
        <v>14.44</v>
      </c>
      <c r="F19" s="4">
        <v>8.42</v>
      </c>
      <c r="G19" s="4">
        <v>2.82</v>
      </c>
      <c r="H19" s="5">
        <f t="shared" si="1"/>
        <v>11.24</v>
      </c>
      <c r="I19" s="7">
        <v>1.54</v>
      </c>
      <c r="J19" s="7"/>
      <c r="K19" s="6">
        <f t="shared" si="4"/>
        <v>1.54</v>
      </c>
      <c r="L19" s="8">
        <f t="shared" si="5"/>
        <v>25.68</v>
      </c>
    </row>
    <row r="20" spans="1:13" x14ac:dyDescent="0.3">
      <c r="A20" s="3">
        <v>42304</v>
      </c>
      <c r="C20" s="4">
        <v>7.85</v>
      </c>
      <c r="D20" s="4">
        <v>7.32</v>
      </c>
      <c r="E20" s="5">
        <f t="shared" si="0"/>
        <v>15.17</v>
      </c>
      <c r="F20" s="4">
        <v>10.220000000000001</v>
      </c>
      <c r="G20" s="4">
        <v>0</v>
      </c>
      <c r="H20" s="5">
        <f t="shared" si="1"/>
        <v>10.220000000000001</v>
      </c>
      <c r="I20" s="4">
        <v>2.66</v>
      </c>
      <c r="J20" s="4"/>
      <c r="K20" s="6">
        <f t="shared" si="4"/>
        <v>2.66</v>
      </c>
      <c r="L20" s="8">
        <f t="shared" si="5"/>
        <v>25.39</v>
      </c>
    </row>
    <row r="21" spans="1:13" x14ac:dyDescent="0.3">
      <c r="A21" s="3">
        <v>42305</v>
      </c>
      <c r="C21" s="4">
        <v>10.46</v>
      </c>
      <c r="D21" s="4">
        <v>5.7</v>
      </c>
      <c r="E21" s="5">
        <f t="shared" si="0"/>
        <v>16.16</v>
      </c>
      <c r="F21" s="4">
        <v>7.91</v>
      </c>
      <c r="G21" s="4">
        <v>4.5</v>
      </c>
      <c r="H21" s="5">
        <f t="shared" si="1"/>
        <v>12.41</v>
      </c>
      <c r="I21" s="4">
        <v>3.11</v>
      </c>
      <c r="J21" s="4"/>
      <c r="K21" s="6">
        <f t="shared" si="4"/>
        <v>3.11</v>
      </c>
      <c r="L21" s="8">
        <f t="shared" si="5"/>
        <v>28.57</v>
      </c>
    </row>
    <row r="22" spans="1:13" x14ac:dyDescent="0.3">
      <c r="A22" s="3">
        <v>42306</v>
      </c>
      <c r="C22" s="4">
        <v>11.61</v>
      </c>
      <c r="D22" s="4">
        <v>3.75</v>
      </c>
      <c r="E22" s="5">
        <f t="shared" si="0"/>
        <v>15.36</v>
      </c>
      <c r="F22" s="4">
        <v>9.0299999999999994</v>
      </c>
      <c r="G22" s="4">
        <v>3.33</v>
      </c>
      <c r="H22" s="5">
        <f t="shared" si="1"/>
        <v>12.36</v>
      </c>
      <c r="I22" s="4">
        <v>1.84</v>
      </c>
      <c r="J22" s="4"/>
      <c r="K22" s="6">
        <f t="shared" si="4"/>
        <v>1.84</v>
      </c>
      <c r="L22" s="8">
        <f t="shared" si="5"/>
        <v>27.72</v>
      </c>
    </row>
    <row r="23" spans="1:13" x14ac:dyDescent="0.3">
      <c r="A23" s="3">
        <v>42307</v>
      </c>
      <c r="C23" s="4">
        <v>12</v>
      </c>
      <c r="D23" s="4">
        <v>0</v>
      </c>
      <c r="E23" s="5">
        <f>SUM(C23:D23)</f>
        <v>12</v>
      </c>
      <c r="F23" s="4">
        <v>9.43</v>
      </c>
      <c r="G23" s="4">
        <v>2.83</v>
      </c>
      <c r="H23" s="5">
        <f>SUM(F23:G23)</f>
        <v>12.26</v>
      </c>
      <c r="I23" s="4">
        <v>2.12</v>
      </c>
      <c r="J23" s="4"/>
      <c r="K23" s="6">
        <f t="shared" si="4"/>
        <v>2.12</v>
      </c>
      <c r="L23" s="8">
        <f t="shared" si="5"/>
        <v>24.259999999999998</v>
      </c>
    </row>
    <row r="24" spans="1:13" x14ac:dyDescent="0.3">
      <c r="A24" s="9" t="s">
        <v>23</v>
      </c>
      <c r="B24" s="10"/>
      <c r="C24" s="11">
        <f t="shared" ref="C24:L24" si="7">SUM(C2:C23)</f>
        <v>209.63</v>
      </c>
      <c r="D24" s="11">
        <f t="shared" si="7"/>
        <v>86.740000000000023</v>
      </c>
      <c r="E24" s="12">
        <f t="shared" si="7"/>
        <v>296.37</v>
      </c>
      <c r="F24" s="11">
        <f t="shared" si="7"/>
        <v>195.17</v>
      </c>
      <c r="G24" s="11">
        <f t="shared" si="7"/>
        <v>89.759999999999991</v>
      </c>
      <c r="H24" s="12">
        <f t="shared" si="7"/>
        <v>284.93</v>
      </c>
      <c r="I24" s="11">
        <f t="shared" si="7"/>
        <v>50.73</v>
      </c>
      <c r="J24" s="11"/>
      <c r="K24" s="12">
        <f t="shared" si="7"/>
        <v>50.73</v>
      </c>
      <c r="L24" s="13">
        <f t="shared" si="7"/>
        <v>581.30000000000018</v>
      </c>
      <c r="M24" s="14"/>
    </row>
    <row r="25" spans="1:13" ht="52.8" x14ac:dyDescent="0.3">
      <c r="C25" s="1" t="s">
        <v>0</v>
      </c>
      <c r="D25" s="1" t="s">
        <v>0</v>
      </c>
      <c r="E25" s="2" t="s">
        <v>1</v>
      </c>
      <c r="F25" s="1" t="s">
        <v>2</v>
      </c>
      <c r="G25" s="1" t="s">
        <v>2</v>
      </c>
      <c r="H25" s="2" t="s">
        <v>3</v>
      </c>
      <c r="I25" s="1" t="s">
        <v>17</v>
      </c>
      <c r="J25" s="1"/>
      <c r="K25" s="1" t="s">
        <v>18</v>
      </c>
      <c r="L25" s="1" t="s">
        <v>19</v>
      </c>
    </row>
    <row r="26" spans="1:13" x14ac:dyDescent="0.3">
      <c r="A26" s="3">
        <v>42310</v>
      </c>
      <c r="C26" s="4">
        <v>11.48</v>
      </c>
      <c r="D26" s="4">
        <v>8.7899999999999991</v>
      </c>
      <c r="E26" s="5">
        <f t="shared" ref="E26:E44" si="8">SUM(C26:D26)</f>
        <v>20.27</v>
      </c>
      <c r="F26" s="4">
        <v>9.32</v>
      </c>
      <c r="G26" s="4">
        <v>5.08</v>
      </c>
      <c r="H26" s="5">
        <f t="shared" ref="H26:H45" si="9">SUM(F26:G26)</f>
        <v>14.4</v>
      </c>
      <c r="I26" s="4">
        <v>2.5299999999999998</v>
      </c>
      <c r="J26" s="4"/>
      <c r="K26" s="6">
        <f t="shared" ref="K26:K46" si="10">SUM(I26:I26)</f>
        <v>2.5299999999999998</v>
      </c>
      <c r="L26" s="8">
        <f t="shared" ref="L26:L46" si="11">SUM(E26,H26)</f>
        <v>34.67</v>
      </c>
    </row>
    <row r="27" spans="1:13" x14ac:dyDescent="0.3">
      <c r="A27" s="3">
        <v>42311</v>
      </c>
      <c r="C27" s="4">
        <v>10.43</v>
      </c>
      <c r="D27" s="4">
        <v>4.71</v>
      </c>
      <c r="E27" s="5">
        <f>SUM(C27:D27)</f>
        <v>15.14</v>
      </c>
      <c r="F27" s="4">
        <v>10.81</v>
      </c>
      <c r="G27" s="4">
        <v>0</v>
      </c>
      <c r="H27" s="5">
        <f t="shared" si="9"/>
        <v>10.81</v>
      </c>
      <c r="I27" s="4">
        <v>2.71</v>
      </c>
      <c r="J27" s="4"/>
      <c r="K27" s="6">
        <f t="shared" si="10"/>
        <v>2.71</v>
      </c>
      <c r="L27" s="8">
        <f t="shared" si="11"/>
        <v>25.950000000000003</v>
      </c>
    </row>
    <row r="28" spans="1:13" x14ac:dyDescent="0.3">
      <c r="A28" s="3">
        <v>42312</v>
      </c>
      <c r="C28" s="4">
        <v>8.7100000000000009</v>
      </c>
      <c r="D28" s="4">
        <v>8.67</v>
      </c>
      <c r="E28" s="5">
        <f t="shared" si="8"/>
        <v>17.380000000000003</v>
      </c>
      <c r="F28" s="4">
        <v>9.42</v>
      </c>
      <c r="G28" s="4">
        <f>4.81+6.69</f>
        <v>11.5</v>
      </c>
      <c r="H28" s="5">
        <f t="shared" si="9"/>
        <v>20.92</v>
      </c>
      <c r="I28" s="4">
        <v>3.85</v>
      </c>
      <c r="J28" s="4"/>
      <c r="K28" s="6">
        <f t="shared" si="10"/>
        <v>3.85</v>
      </c>
      <c r="L28" s="8">
        <f t="shared" si="11"/>
        <v>38.300000000000004</v>
      </c>
    </row>
    <row r="29" spans="1:13" x14ac:dyDescent="0.3">
      <c r="A29" s="3">
        <v>42313</v>
      </c>
      <c r="C29" s="4">
        <v>10.67</v>
      </c>
      <c r="D29" s="4">
        <v>7.42</v>
      </c>
      <c r="E29" s="5">
        <f t="shared" si="8"/>
        <v>18.09</v>
      </c>
      <c r="F29" s="4">
        <v>6.83</v>
      </c>
      <c r="G29" s="4">
        <v>7.65</v>
      </c>
      <c r="H29" s="5">
        <f t="shared" si="9"/>
        <v>14.48</v>
      </c>
      <c r="I29" s="4">
        <v>1.96</v>
      </c>
      <c r="J29" s="4"/>
      <c r="K29" s="6">
        <f t="shared" si="10"/>
        <v>1.96</v>
      </c>
      <c r="L29" s="8">
        <f t="shared" si="11"/>
        <v>32.57</v>
      </c>
    </row>
    <row r="30" spans="1:13" x14ac:dyDescent="0.3">
      <c r="A30" s="3">
        <v>42314</v>
      </c>
      <c r="C30" s="4">
        <v>10.69</v>
      </c>
      <c r="D30" s="4">
        <v>10.199999999999999</v>
      </c>
      <c r="E30" s="5">
        <f t="shared" si="8"/>
        <v>20.89</v>
      </c>
      <c r="F30" s="4">
        <v>10.74</v>
      </c>
      <c r="G30" s="4">
        <v>0</v>
      </c>
      <c r="H30" s="5">
        <f t="shared" si="9"/>
        <v>10.74</v>
      </c>
      <c r="I30" s="4">
        <v>2.92</v>
      </c>
      <c r="J30" s="4"/>
      <c r="K30" s="6">
        <f t="shared" si="10"/>
        <v>2.92</v>
      </c>
      <c r="L30" s="8">
        <f t="shared" si="11"/>
        <v>31.630000000000003</v>
      </c>
    </row>
    <row r="31" spans="1:13" s="16" customFormat="1" x14ac:dyDescent="0.3">
      <c r="A31" s="15">
        <v>42317</v>
      </c>
      <c r="C31" s="7">
        <v>7.68</v>
      </c>
      <c r="D31" s="7">
        <v>5.97</v>
      </c>
      <c r="E31" s="5">
        <f t="shared" si="8"/>
        <v>13.649999999999999</v>
      </c>
      <c r="F31" s="7">
        <v>10.06</v>
      </c>
      <c r="G31" s="7">
        <v>5.79</v>
      </c>
      <c r="H31" s="5">
        <f t="shared" si="9"/>
        <v>15.850000000000001</v>
      </c>
      <c r="I31" s="4">
        <v>1.82</v>
      </c>
      <c r="J31" s="4"/>
      <c r="K31" s="6">
        <f t="shared" si="10"/>
        <v>1.82</v>
      </c>
      <c r="L31" s="8">
        <f t="shared" si="11"/>
        <v>29.5</v>
      </c>
    </row>
    <row r="32" spans="1:13" x14ac:dyDescent="0.3">
      <c r="A32" s="15">
        <v>42318</v>
      </c>
      <c r="C32" s="4">
        <v>11.01</v>
      </c>
      <c r="D32" s="4">
        <v>0</v>
      </c>
      <c r="E32" s="5">
        <f t="shared" si="8"/>
        <v>11.01</v>
      </c>
      <c r="F32" s="4">
        <v>8.02</v>
      </c>
      <c r="G32" s="4">
        <v>5.53</v>
      </c>
      <c r="H32" s="5">
        <f t="shared" si="9"/>
        <v>13.55</v>
      </c>
      <c r="I32" s="4">
        <v>2.84</v>
      </c>
      <c r="J32" s="4"/>
      <c r="K32" s="6">
        <f t="shared" si="10"/>
        <v>2.84</v>
      </c>
      <c r="L32" s="8">
        <f t="shared" si="11"/>
        <v>24.560000000000002</v>
      </c>
    </row>
    <row r="33" spans="1:12" x14ac:dyDescent="0.3">
      <c r="A33" s="15">
        <v>42319</v>
      </c>
      <c r="C33" s="4">
        <v>9.91</v>
      </c>
      <c r="D33" s="4">
        <v>6.61</v>
      </c>
      <c r="E33" s="5">
        <f>SUM(C33:D33)</f>
        <v>16.52</v>
      </c>
      <c r="F33" s="4">
        <v>7.86</v>
      </c>
      <c r="G33" s="4">
        <v>6.46</v>
      </c>
      <c r="H33" s="5">
        <f>SUM(F33:G33)</f>
        <v>14.32</v>
      </c>
      <c r="I33" s="4">
        <v>3.34</v>
      </c>
      <c r="J33" s="4"/>
      <c r="K33" s="6">
        <f t="shared" si="10"/>
        <v>3.34</v>
      </c>
      <c r="L33" s="8">
        <f t="shared" si="11"/>
        <v>30.84</v>
      </c>
    </row>
    <row r="34" spans="1:12" x14ac:dyDescent="0.3">
      <c r="A34" s="15">
        <v>42320</v>
      </c>
      <c r="C34" s="4">
        <v>9.9700000000000006</v>
      </c>
      <c r="D34" s="4">
        <v>4.0599999999999996</v>
      </c>
      <c r="E34" s="5">
        <f>SUM(C34:D34)</f>
        <v>14.030000000000001</v>
      </c>
      <c r="F34" s="4">
        <v>7.97</v>
      </c>
      <c r="G34" s="4">
        <v>3.96</v>
      </c>
      <c r="H34" s="5">
        <f t="shared" si="9"/>
        <v>11.93</v>
      </c>
      <c r="I34" s="4">
        <v>1.58</v>
      </c>
      <c r="J34" s="4"/>
      <c r="K34" s="6">
        <f t="shared" si="10"/>
        <v>1.58</v>
      </c>
      <c r="L34" s="8">
        <f t="shared" si="11"/>
        <v>25.96</v>
      </c>
    </row>
    <row r="35" spans="1:12" x14ac:dyDescent="0.3">
      <c r="A35" s="15">
        <v>42321</v>
      </c>
      <c r="C35" s="4">
        <v>9.5299999999999994</v>
      </c>
      <c r="D35" s="4">
        <v>4.72</v>
      </c>
      <c r="E35" s="5">
        <f>SUM(C35:D35)</f>
        <v>14.25</v>
      </c>
      <c r="F35" s="4">
        <v>11.29</v>
      </c>
      <c r="G35" s="4">
        <v>0</v>
      </c>
      <c r="H35" s="5">
        <f>SUM(F35:G35)</f>
        <v>11.29</v>
      </c>
      <c r="I35" s="4">
        <v>2.12</v>
      </c>
      <c r="J35" s="4"/>
      <c r="K35" s="6">
        <f t="shared" si="10"/>
        <v>2.12</v>
      </c>
      <c r="L35" s="8">
        <f t="shared" si="11"/>
        <v>25.54</v>
      </c>
    </row>
    <row r="36" spans="1:12" x14ac:dyDescent="0.3">
      <c r="A36" s="3">
        <v>42324</v>
      </c>
      <c r="C36" s="4">
        <v>10.84</v>
      </c>
      <c r="D36" s="4">
        <v>5.69</v>
      </c>
      <c r="E36" s="5">
        <f t="shared" si="8"/>
        <v>16.53</v>
      </c>
      <c r="F36" s="4">
        <v>10.32</v>
      </c>
      <c r="G36" s="4">
        <v>8.6</v>
      </c>
      <c r="H36" s="5">
        <f t="shared" si="9"/>
        <v>18.920000000000002</v>
      </c>
      <c r="I36" s="4">
        <v>2.5499999999999998</v>
      </c>
      <c r="J36" s="4"/>
      <c r="K36" s="6">
        <f t="shared" si="10"/>
        <v>2.5499999999999998</v>
      </c>
      <c r="L36" s="8">
        <f t="shared" si="11"/>
        <v>35.450000000000003</v>
      </c>
    </row>
    <row r="37" spans="1:12" x14ac:dyDescent="0.3">
      <c r="A37" s="3">
        <v>42325</v>
      </c>
      <c r="C37" s="4">
        <v>11.1</v>
      </c>
      <c r="D37" s="4">
        <v>3.55</v>
      </c>
      <c r="E37" s="5">
        <f t="shared" si="8"/>
        <v>14.649999999999999</v>
      </c>
      <c r="F37" s="4">
        <v>9.6999999999999993</v>
      </c>
      <c r="G37" s="4">
        <v>0</v>
      </c>
      <c r="H37" s="5">
        <f t="shared" si="9"/>
        <v>9.6999999999999993</v>
      </c>
      <c r="I37" s="4">
        <v>2.73</v>
      </c>
      <c r="J37" s="4"/>
      <c r="K37" s="6">
        <f t="shared" si="10"/>
        <v>2.73</v>
      </c>
      <c r="L37" s="8">
        <f t="shared" si="11"/>
        <v>24.349999999999998</v>
      </c>
    </row>
    <row r="38" spans="1:12" x14ac:dyDescent="0.3">
      <c r="A38" s="3">
        <v>42326</v>
      </c>
      <c r="C38" s="4">
        <f>7.44+3.12</f>
        <v>10.56</v>
      </c>
      <c r="D38" s="4">
        <v>7.83</v>
      </c>
      <c r="E38" s="5">
        <f t="shared" si="8"/>
        <v>18.39</v>
      </c>
      <c r="F38" s="4">
        <v>8.59</v>
      </c>
      <c r="G38" s="4">
        <v>6.32</v>
      </c>
      <c r="H38" s="5">
        <f t="shared" si="9"/>
        <v>14.91</v>
      </c>
      <c r="I38" s="4">
        <v>4.05</v>
      </c>
      <c r="J38" s="4"/>
      <c r="K38" s="6">
        <f t="shared" si="10"/>
        <v>4.05</v>
      </c>
      <c r="L38" s="8">
        <f t="shared" si="11"/>
        <v>33.299999999999997</v>
      </c>
    </row>
    <row r="39" spans="1:12" x14ac:dyDescent="0.3">
      <c r="A39" s="3">
        <v>42327</v>
      </c>
      <c r="C39" s="4">
        <v>6</v>
      </c>
      <c r="D39" s="4">
        <v>0</v>
      </c>
      <c r="E39" s="5">
        <f t="shared" si="8"/>
        <v>6</v>
      </c>
      <c r="F39" s="4">
        <v>11.11</v>
      </c>
      <c r="G39" s="4">
        <v>9.6300000000000008</v>
      </c>
      <c r="H39" s="5">
        <f t="shared" si="9"/>
        <v>20.740000000000002</v>
      </c>
      <c r="I39" s="4">
        <v>1.93</v>
      </c>
      <c r="J39" s="4"/>
      <c r="K39" s="6">
        <f t="shared" si="10"/>
        <v>1.93</v>
      </c>
      <c r="L39" s="8">
        <f t="shared" si="11"/>
        <v>26.740000000000002</v>
      </c>
    </row>
    <row r="40" spans="1:12" x14ac:dyDescent="0.3">
      <c r="A40" s="3">
        <v>42328</v>
      </c>
      <c r="C40" s="4">
        <v>9.23</v>
      </c>
      <c r="D40" s="4">
        <v>0</v>
      </c>
      <c r="E40" s="5">
        <f>SUM(C40:D40)</f>
        <v>9.23</v>
      </c>
      <c r="F40" s="4">
        <v>8.1199999999999992</v>
      </c>
      <c r="G40" s="4">
        <v>6.33</v>
      </c>
      <c r="H40" s="5">
        <f t="shared" si="9"/>
        <v>14.45</v>
      </c>
      <c r="I40" s="4">
        <v>2.54</v>
      </c>
      <c r="J40" s="4"/>
      <c r="K40" s="6">
        <f t="shared" si="10"/>
        <v>2.54</v>
      </c>
      <c r="L40" s="8">
        <f t="shared" si="11"/>
        <v>23.68</v>
      </c>
    </row>
    <row r="41" spans="1:12" x14ac:dyDescent="0.3">
      <c r="A41" s="3">
        <v>42331</v>
      </c>
      <c r="C41" s="4">
        <v>10.43</v>
      </c>
      <c r="D41" s="4">
        <v>9.7200000000000006</v>
      </c>
      <c r="E41" s="5">
        <f t="shared" si="8"/>
        <v>20.149999999999999</v>
      </c>
      <c r="F41" s="4">
        <v>4.45</v>
      </c>
      <c r="G41" s="4">
        <v>9.6300000000000008</v>
      </c>
      <c r="H41" s="5">
        <f t="shared" si="9"/>
        <v>14.080000000000002</v>
      </c>
      <c r="I41" s="4">
        <v>2.58</v>
      </c>
      <c r="J41" s="4"/>
      <c r="K41" s="6">
        <f t="shared" si="10"/>
        <v>2.58</v>
      </c>
      <c r="L41" s="8">
        <f t="shared" si="11"/>
        <v>34.230000000000004</v>
      </c>
    </row>
    <row r="42" spans="1:12" x14ac:dyDescent="0.3">
      <c r="A42" s="3">
        <v>42332</v>
      </c>
      <c r="C42" s="4">
        <v>8.92</v>
      </c>
      <c r="D42" s="4">
        <v>4.97</v>
      </c>
      <c r="E42" s="5">
        <f t="shared" si="8"/>
        <v>13.89</v>
      </c>
      <c r="F42" s="4">
        <v>5.8</v>
      </c>
      <c r="G42" s="4">
        <v>4.8499999999999996</v>
      </c>
      <c r="H42" s="5">
        <f t="shared" si="9"/>
        <v>10.649999999999999</v>
      </c>
      <c r="I42" s="4">
        <v>4.0199999999999996</v>
      </c>
      <c r="J42" s="4"/>
      <c r="K42" s="6">
        <f t="shared" si="10"/>
        <v>4.0199999999999996</v>
      </c>
      <c r="L42" s="8">
        <f t="shared" si="11"/>
        <v>24.54</v>
      </c>
    </row>
    <row r="43" spans="1:12" x14ac:dyDescent="0.3">
      <c r="A43" s="3">
        <v>42333</v>
      </c>
      <c r="C43" s="4">
        <v>8.33</v>
      </c>
      <c r="D43" s="4">
        <v>6.18</v>
      </c>
      <c r="E43" s="5">
        <f t="shared" si="8"/>
        <v>14.51</v>
      </c>
      <c r="F43" s="4">
        <v>8.2200000000000006</v>
      </c>
      <c r="G43" s="4">
        <v>6.27</v>
      </c>
      <c r="H43" s="5">
        <f t="shared" si="9"/>
        <v>14.49</v>
      </c>
      <c r="I43" s="4">
        <v>2.84</v>
      </c>
      <c r="J43" s="4"/>
      <c r="K43" s="6">
        <f t="shared" si="10"/>
        <v>2.84</v>
      </c>
      <c r="L43" s="8">
        <f t="shared" si="11"/>
        <v>29</v>
      </c>
    </row>
    <row r="44" spans="1:12" x14ac:dyDescent="0.3">
      <c r="A44" s="3">
        <v>42334</v>
      </c>
      <c r="C44" s="4">
        <v>7.55</v>
      </c>
      <c r="D44" s="4">
        <v>5.09</v>
      </c>
      <c r="E44" s="5">
        <f t="shared" si="8"/>
        <v>12.64</v>
      </c>
      <c r="F44" s="4">
        <v>6.31</v>
      </c>
      <c r="G44" s="4">
        <v>0</v>
      </c>
      <c r="H44" s="5">
        <f t="shared" si="9"/>
        <v>6.31</v>
      </c>
      <c r="I44" s="4">
        <f>3.42+1.15</f>
        <v>4.57</v>
      </c>
      <c r="J44" s="4"/>
      <c r="K44" s="6">
        <f t="shared" si="10"/>
        <v>4.57</v>
      </c>
      <c r="L44" s="8">
        <f t="shared" si="11"/>
        <v>18.95</v>
      </c>
    </row>
    <row r="45" spans="1:12" x14ac:dyDescent="0.3">
      <c r="A45" s="3">
        <v>42335</v>
      </c>
      <c r="C45" s="4">
        <v>8.18</v>
      </c>
      <c r="D45" s="4">
        <v>0</v>
      </c>
      <c r="E45" s="5">
        <f>SUM(C45:D45)</f>
        <v>8.18</v>
      </c>
      <c r="F45" s="4">
        <v>8.23</v>
      </c>
      <c r="G45" s="4">
        <v>0</v>
      </c>
      <c r="H45" s="5">
        <f t="shared" si="9"/>
        <v>8.23</v>
      </c>
      <c r="I45" s="4">
        <v>4.5999999999999996</v>
      </c>
      <c r="J45" s="4"/>
      <c r="K45" s="6">
        <f t="shared" si="10"/>
        <v>4.5999999999999996</v>
      </c>
      <c r="L45" s="8">
        <f t="shared" si="11"/>
        <v>16.41</v>
      </c>
    </row>
    <row r="46" spans="1:12" x14ac:dyDescent="0.3">
      <c r="A46" s="3">
        <v>42338</v>
      </c>
      <c r="C46" s="4">
        <v>9.24</v>
      </c>
      <c r="D46" s="4">
        <v>9.2200000000000006</v>
      </c>
      <c r="E46" s="5">
        <f>SUM(C46:D46)</f>
        <v>18.46</v>
      </c>
      <c r="F46" s="4">
        <v>9.2799999999999994</v>
      </c>
      <c r="G46" s="4">
        <v>6.62</v>
      </c>
      <c r="H46" s="5">
        <f t="shared" ref="H46" si="12">SUM(F46:G46)</f>
        <v>15.899999999999999</v>
      </c>
      <c r="I46" s="4">
        <v>3.17</v>
      </c>
      <c r="J46" s="4"/>
      <c r="K46" s="6">
        <f t="shared" si="10"/>
        <v>3.17</v>
      </c>
      <c r="L46" s="8">
        <f t="shared" si="11"/>
        <v>34.36</v>
      </c>
    </row>
    <row r="47" spans="1:12" x14ac:dyDescent="0.3">
      <c r="A47" s="18" t="s">
        <v>24</v>
      </c>
      <c r="B47" s="10"/>
      <c r="C47" s="11">
        <f>SUM(C26:C46)</f>
        <v>200.46</v>
      </c>
      <c r="D47" s="11">
        <f t="shared" ref="D47:L47" si="13">SUM(D26:D46)</f>
        <v>113.4</v>
      </c>
      <c r="E47" s="11">
        <f t="shared" si="13"/>
        <v>313.85999999999996</v>
      </c>
      <c r="F47" s="11">
        <f t="shared" si="13"/>
        <v>182.45</v>
      </c>
      <c r="G47" s="11">
        <f t="shared" si="13"/>
        <v>104.21999999999998</v>
      </c>
      <c r="H47" s="11">
        <f t="shared" si="13"/>
        <v>286.66999999999996</v>
      </c>
      <c r="I47" s="11">
        <f t="shared" si="13"/>
        <v>61.250000000000014</v>
      </c>
      <c r="J47" s="11"/>
      <c r="K47" s="11">
        <f t="shared" si="13"/>
        <v>61.250000000000014</v>
      </c>
      <c r="L47" s="11">
        <f t="shared" si="13"/>
        <v>600.5300000000002</v>
      </c>
    </row>
    <row r="48" spans="1:12" ht="52.8" x14ac:dyDescent="0.3">
      <c r="C48" s="1" t="s">
        <v>0</v>
      </c>
      <c r="D48" s="1" t="s">
        <v>0</v>
      </c>
      <c r="E48" s="2" t="s">
        <v>1</v>
      </c>
      <c r="F48" s="1" t="s">
        <v>2</v>
      </c>
      <c r="G48" s="1" t="s">
        <v>2</v>
      </c>
      <c r="H48" s="2" t="s">
        <v>3</v>
      </c>
      <c r="I48" s="1" t="s">
        <v>17</v>
      </c>
      <c r="J48" s="1"/>
      <c r="K48" s="1" t="s">
        <v>18</v>
      </c>
      <c r="L48" s="1" t="s">
        <v>19</v>
      </c>
    </row>
    <row r="49" spans="1:12" x14ac:dyDescent="0.3">
      <c r="A49" s="3">
        <v>42339</v>
      </c>
      <c r="C49" s="4"/>
      <c r="D49" s="4"/>
      <c r="E49" s="5">
        <f t="shared" ref="E49:E70" si="14">SUM(C49:D49)</f>
        <v>0</v>
      </c>
      <c r="F49" s="4"/>
      <c r="G49" s="4"/>
      <c r="H49" s="5">
        <f t="shared" ref="H49:H70" si="15">SUM(F49:G49)</f>
        <v>0</v>
      </c>
      <c r="I49" s="4"/>
      <c r="J49" s="4"/>
      <c r="K49" s="6">
        <f t="shared" ref="K49:K71" si="16">SUM(I49:I49)</f>
        <v>0</v>
      </c>
      <c r="L49" s="8">
        <f t="shared" ref="L49:L71" si="17">SUM(E49,H49)</f>
        <v>0</v>
      </c>
    </row>
    <row r="50" spans="1:12" x14ac:dyDescent="0.3">
      <c r="A50" s="3">
        <v>42340</v>
      </c>
      <c r="C50" s="4"/>
      <c r="D50" s="4"/>
      <c r="E50" s="5">
        <f t="shared" si="14"/>
        <v>0</v>
      </c>
      <c r="F50" s="4"/>
      <c r="G50" s="4"/>
      <c r="H50" s="5">
        <f t="shared" si="15"/>
        <v>0</v>
      </c>
      <c r="I50" s="4"/>
      <c r="J50" s="4"/>
      <c r="K50" s="6">
        <f t="shared" si="16"/>
        <v>0</v>
      </c>
      <c r="L50" s="8">
        <f t="shared" si="17"/>
        <v>0</v>
      </c>
    </row>
    <row r="51" spans="1:12" x14ac:dyDescent="0.3">
      <c r="A51" s="3">
        <v>42341</v>
      </c>
      <c r="C51" s="4"/>
      <c r="D51" s="4"/>
      <c r="E51" s="5">
        <f t="shared" si="14"/>
        <v>0</v>
      </c>
      <c r="F51" s="4"/>
      <c r="G51" s="4"/>
      <c r="H51" s="5">
        <f t="shared" si="15"/>
        <v>0</v>
      </c>
      <c r="I51" s="4"/>
      <c r="J51" s="4"/>
      <c r="K51" s="6">
        <f t="shared" si="16"/>
        <v>0</v>
      </c>
      <c r="L51" s="8">
        <f t="shared" si="17"/>
        <v>0</v>
      </c>
    </row>
    <row r="52" spans="1:12" x14ac:dyDescent="0.3">
      <c r="A52" s="3">
        <v>42342</v>
      </c>
      <c r="C52" s="4"/>
      <c r="D52" s="4"/>
      <c r="E52" s="5">
        <f t="shared" si="14"/>
        <v>0</v>
      </c>
      <c r="F52" s="4"/>
      <c r="G52" s="4"/>
      <c r="H52" s="5">
        <f t="shared" si="15"/>
        <v>0</v>
      </c>
      <c r="I52" s="4"/>
      <c r="J52" s="4"/>
      <c r="K52" s="6">
        <f t="shared" si="16"/>
        <v>0</v>
      </c>
      <c r="L52" s="8">
        <f t="shared" si="17"/>
        <v>0</v>
      </c>
    </row>
    <row r="53" spans="1:12" x14ac:dyDescent="0.3">
      <c r="A53" s="3">
        <v>42345</v>
      </c>
      <c r="C53" s="4"/>
      <c r="D53" s="4"/>
      <c r="E53" s="5">
        <f t="shared" si="14"/>
        <v>0</v>
      </c>
      <c r="F53" s="4"/>
      <c r="G53" s="4"/>
      <c r="H53" s="5">
        <f t="shared" si="15"/>
        <v>0</v>
      </c>
      <c r="I53" s="4"/>
      <c r="J53" s="4"/>
      <c r="K53" s="6">
        <f t="shared" si="16"/>
        <v>0</v>
      </c>
      <c r="L53" s="8">
        <f t="shared" si="17"/>
        <v>0</v>
      </c>
    </row>
    <row r="54" spans="1:12" x14ac:dyDescent="0.3">
      <c r="A54" s="3">
        <v>42346</v>
      </c>
      <c r="C54" s="4"/>
      <c r="D54" s="4"/>
      <c r="E54" s="5">
        <f t="shared" si="14"/>
        <v>0</v>
      </c>
      <c r="F54" s="4"/>
      <c r="G54" s="4"/>
      <c r="H54" s="5">
        <f t="shared" si="15"/>
        <v>0</v>
      </c>
      <c r="I54" s="4"/>
      <c r="J54" s="4"/>
      <c r="K54" s="6">
        <f t="shared" si="16"/>
        <v>0</v>
      </c>
      <c r="L54" s="8">
        <f t="shared" si="17"/>
        <v>0</v>
      </c>
    </row>
    <row r="55" spans="1:12" x14ac:dyDescent="0.3">
      <c r="A55" s="3">
        <v>42347</v>
      </c>
      <c r="C55" s="4"/>
      <c r="D55" s="4"/>
      <c r="E55" s="5">
        <f t="shared" si="14"/>
        <v>0</v>
      </c>
      <c r="F55" s="4"/>
      <c r="G55" s="4"/>
      <c r="H55" s="5">
        <f t="shared" si="15"/>
        <v>0</v>
      </c>
      <c r="I55" s="4"/>
      <c r="J55" s="4"/>
      <c r="K55" s="6">
        <f t="shared" si="16"/>
        <v>0</v>
      </c>
      <c r="L55" s="8">
        <f t="shared" si="17"/>
        <v>0</v>
      </c>
    </row>
    <row r="56" spans="1:12" x14ac:dyDescent="0.3">
      <c r="A56" s="3">
        <v>42348</v>
      </c>
      <c r="C56" s="4"/>
      <c r="D56" s="4"/>
      <c r="E56" s="5">
        <f t="shared" si="14"/>
        <v>0</v>
      </c>
      <c r="F56" s="4"/>
      <c r="G56" s="4"/>
      <c r="H56" s="5">
        <f t="shared" si="15"/>
        <v>0</v>
      </c>
      <c r="I56" s="4"/>
      <c r="J56" s="4"/>
      <c r="K56" s="6">
        <f t="shared" si="16"/>
        <v>0</v>
      </c>
      <c r="L56" s="8">
        <f t="shared" si="17"/>
        <v>0</v>
      </c>
    </row>
    <row r="57" spans="1:12" x14ac:dyDescent="0.3">
      <c r="A57" s="3">
        <v>42349</v>
      </c>
      <c r="C57" s="4"/>
      <c r="D57" s="4"/>
      <c r="E57" s="5">
        <f t="shared" si="14"/>
        <v>0</v>
      </c>
      <c r="F57" s="4"/>
      <c r="G57" s="4"/>
      <c r="H57" s="5">
        <f t="shared" si="15"/>
        <v>0</v>
      </c>
      <c r="I57" s="4"/>
      <c r="J57" s="4"/>
      <c r="K57" s="6">
        <f t="shared" si="16"/>
        <v>0</v>
      </c>
      <c r="L57" s="8">
        <f t="shared" si="17"/>
        <v>0</v>
      </c>
    </row>
    <row r="58" spans="1:12" x14ac:dyDescent="0.3">
      <c r="A58" s="3">
        <v>42352</v>
      </c>
      <c r="C58" s="4"/>
      <c r="D58" s="4"/>
      <c r="E58" s="5">
        <f t="shared" si="14"/>
        <v>0</v>
      </c>
      <c r="F58" s="4"/>
      <c r="G58" s="4"/>
      <c r="H58" s="5">
        <f t="shared" si="15"/>
        <v>0</v>
      </c>
      <c r="I58" s="4"/>
      <c r="J58" s="4"/>
      <c r="K58" s="6">
        <f t="shared" si="16"/>
        <v>0</v>
      </c>
      <c r="L58" s="8">
        <f t="shared" si="17"/>
        <v>0</v>
      </c>
    </row>
    <row r="59" spans="1:12" x14ac:dyDescent="0.3">
      <c r="A59" s="3">
        <v>42353</v>
      </c>
      <c r="C59" s="4"/>
      <c r="D59" s="4"/>
      <c r="E59" s="5">
        <f t="shared" si="14"/>
        <v>0</v>
      </c>
      <c r="F59" s="4"/>
      <c r="G59" s="4"/>
      <c r="H59" s="5">
        <f t="shared" si="15"/>
        <v>0</v>
      </c>
      <c r="I59" s="4"/>
      <c r="J59" s="4"/>
      <c r="K59" s="6">
        <f t="shared" si="16"/>
        <v>0</v>
      </c>
      <c r="L59" s="8">
        <f t="shared" si="17"/>
        <v>0</v>
      </c>
    </row>
    <row r="60" spans="1:12" x14ac:dyDescent="0.3">
      <c r="A60" s="3">
        <v>42354</v>
      </c>
      <c r="C60" s="4"/>
      <c r="D60" s="4"/>
      <c r="E60" s="5">
        <f t="shared" si="14"/>
        <v>0</v>
      </c>
      <c r="F60" s="4"/>
      <c r="G60" s="4"/>
      <c r="H60" s="5">
        <f t="shared" si="15"/>
        <v>0</v>
      </c>
      <c r="I60" s="4"/>
      <c r="J60" s="4"/>
      <c r="K60" s="6">
        <f t="shared" si="16"/>
        <v>0</v>
      </c>
      <c r="L60" s="8">
        <f t="shared" si="17"/>
        <v>0</v>
      </c>
    </row>
    <row r="61" spans="1:12" x14ac:dyDescent="0.3">
      <c r="A61" s="3">
        <v>42355</v>
      </c>
      <c r="C61" s="4"/>
      <c r="D61" s="4"/>
      <c r="E61" s="5">
        <f t="shared" si="14"/>
        <v>0</v>
      </c>
      <c r="F61" s="4"/>
      <c r="G61" s="4"/>
      <c r="H61" s="5">
        <f t="shared" si="15"/>
        <v>0</v>
      </c>
      <c r="I61" s="7"/>
      <c r="J61" s="7"/>
      <c r="K61" s="6">
        <f t="shared" si="16"/>
        <v>0</v>
      </c>
      <c r="L61" s="8">
        <f t="shared" si="17"/>
        <v>0</v>
      </c>
    </row>
    <row r="62" spans="1:12" x14ac:dyDescent="0.3">
      <c r="A62" s="3">
        <v>42356</v>
      </c>
      <c r="C62" s="4"/>
      <c r="D62" s="4"/>
      <c r="E62" s="5">
        <f>SUM(C62:D62)</f>
        <v>0</v>
      </c>
      <c r="F62" s="4"/>
      <c r="G62" s="4"/>
      <c r="H62" s="5">
        <f t="shared" si="15"/>
        <v>0</v>
      </c>
      <c r="I62" s="7"/>
      <c r="J62" s="7"/>
      <c r="K62" s="6">
        <f t="shared" si="16"/>
        <v>0</v>
      </c>
      <c r="L62" s="8">
        <f t="shared" si="17"/>
        <v>0</v>
      </c>
    </row>
    <row r="63" spans="1:12" x14ac:dyDescent="0.3">
      <c r="A63" s="3">
        <v>42359</v>
      </c>
      <c r="C63" s="4"/>
      <c r="D63" s="4"/>
      <c r="E63" s="5">
        <f t="shared" si="14"/>
        <v>0</v>
      </c>
      <c r="F63" s="4"/>
      <c r="G63" s="4"/>
      <c r="H63" s="5">
        <f t="shared" si="15"/>
        <v>0</v>
      </c>
      <c r="I63" s="4"/>
      <c r="J63" s="4"/>
      <c r="K63" s="6">
        <f t="shared" si="16"/>
        <v>0</v>
      </c>
      <c r="L63" s="8">
        <f t="shared" si="17"/>
        <v>0</v>
      </c>
    </row>
    <row r="64" spans="1:12" x14ac:dyDescent="0.3">
      <c r="A64" s="3">
        <v>42360</v>
      </c>
      <c r="C64" s="4"/>
      <c r="D64" s="4"/>
      <c r="E64" s="5">
        <f>SUM(C64:D64)</f>
        <v>0</v>
      </c>
      <c r="F64" s="4"/>
      <c r="G64" s="4"/>
      <c r="H64" s="5">
        <f t="shared" si="15"/>
        <v>0</v>
      </c>
      <c r="I64" s="4"/>
      <c r="J64" s="4"/>
      <c r="K64" s="6">
        <f t="shared" si="16"/>
        <v>0</v>
      </c>
      <c r="L64" s="8">
        <f t="shared" si="17"/>
        <v>0</v>
      </c>
    </row>
    <row r="65" spans="1:13" x14ac:dyDescent="0.3">
      <c r="A65" s="3">
        <v>42361</v>
      </c>
      <c r="C65" s="4"/>
      <c r="D65" s="4"/>
      <c r="E65" s="5">
        <f t="shared" si="14"/>
        <v>0</v>
      </c>
      <c r="F65" s="4"/>
      <c r="G65" s="4"/>
      <c r="H65" s="5">
        <f t="shared" si="15"/>
        <v>0</v>
      </c>
      <c r="I65" s="4"/>
      <c r="J65" s="4"/>
      <c r="K65" s="6">
        <f t="shared" si="16"/>
        <v>0</v>
      </c>
      <c r="L65" s="8">
        <f t="shared" si="17"/>
        <v>0</v>
      </c>
    </row>
    <row r="66" spans="1:13" x14ac:dyDescent="0.3">
      <c r="A66" s="3">
        <v>42362</v>
      </c>
      <c r="C66" s="4"/>
      <c r="D66" s="4"/>
      <c r="E66" s="5">
        <f t="shared" si="14"/>
        <v>0</v>
      </c>
      <c r="F66" s="4"/>
      <c r="G66" s="4"/>
      <c r="H66" s="5">
        <f t="shared" si="15"/>
        <v>0</v>
      </c>
      <c r="I66" s="4"/>
      <c r="J66" s="4"/>
      <c r="K66" s="6">
        <f t="shared" si="16"/>
        <v>0</v>
      </c>
      <c r="L66" s="8">
        <f t="shared" si="17"/>
        <v>0</v>
      </c>
    </row>
    <row r="67" spans="1:13" x14ac:dyDescent="0.3">
      <c r="A67" s="3">
        <v>42363</v>
      </c>
      <c r="C67" s="4"/>
      <c r="D67" s="4"/>
      <c r="E67" s="5">
        <f t="shared" si="14"/>
        <v>0</v>
      </c>
      <c r="F67" s="4"/>
      <c r="G67" s="4"/>
      <c r="H67" s="5">
        <f t="shared" si="15"/>
        <v>0</v>
      </c>
      <c r="I67" s="4"/>
      <c r="J67" s="4"/>
      <c r="K67" s="6">
        <f t="shared" si="16"/>
        <v>0</v>
      </c>
      <c r="L67" s="8">
        <f t="shared" si="17"/>
        <v>0</v>
      </c>
    </row>
    <row r="68" spans="1:13" x14ac:dyDescent="0.3">
      <c r="A68" s="3">
        <v>42366</v>
      </c>
      <c r="C68" s="4"/>
      <c r="D68" s="4"/>
      <c r="E68" s="5">
        <f t="shared" si="14"/>
        <v>0</v>
      </c>
      <c r="F68" s="4"/>
      <c r="G68" s="4"/>
      <c r="H68" s="5">
        <f t="shared" si="15"/>
        <v>0</v>
      </c>
      <c r="I68" s="4"/>
      <c r="J68" s="4"/>
      <c r="K68" s="6">
        <f t="shared" si="16"/>
        <v>0</v>
      </c>
      <c r="L68" s="8">
        <f t="shared" si="17"/>
        <v>0</v>
      </c>
    </row>
    <row r="69" spans="1:13" x14ac:dyDescent="0.3">
      <c r="A69" s="3">
        <v>42367</v>
      </c>
      <c r="C69" s="4"/>
      <c r="D69" s="4"/>
      <c r="E69" s="5">
        <f t="shared" si="14"/>
        <v>0</v>
      </c>
      <c r="F69" s="4"/>
      <c r="G69" s="4"/>
      <c r="H69" s="5">
        <f t="shared" si="15"/>
        <v>0</v>
      </c>
      <c r="I69" s="4"/>
      <c r="J69" s="4"/>
      <c r="K69" s="6">
        <f t="shared" si="16"/>
        <v>0</v>
      </c>
      <c r="L69" s="8">
        <f t="shared" si="17"/>
        <v>0</v>
      </c>
    </row>
    <row r="70" spans="1:13" x14ac:dyDescent="0.3">
      <c r="A70" s="3">
        <v>42368</v>
      </c>
      <c r="C70" s="4"/>
      <c r="D70" s="4"/>
      <c r="E70" s="5">
        <f t="shared" si="14"/>
        <v>0</v>
      </c>
      <c r="F70" s="4"/>
      <c r="G70" s="4"/>
      <c r="H70" s="5">
        <f t="shared" si="15"/>
        <v>0</v>
      </c>
      <c r="I70" s="4"/>
      <c r="J70" s="4"/>
      <c r="K70" s="6">
        <f t="shared" si="16"/>
        <v>0</v>
      </c>
      <c r="L70" s="8">
        <f t="shared" si="17"/>
        <v>0</v>
      </c>
    </row>
    <row r="71" spans="1:13" x14ac:dyDescent="0.3">
      <c r="A71" s="3">
        <v>42369</v>
      </c>
      <c r="C71" s="4"/>
      <c r="D71" s="4"/>
      <c r="E71" s="5">
        <f>SUM(C71:D71)</f>
        <v>0</v>
      </c>
      <c r="F71" s="4"/>
      <c r="G71" s="4"/>
      <c r="H71" s="5">
        <f>SUM(F71:G71)</f>
        <v>0</v>
      </c>
      <c r="I71" s="4"/>
      <c r="J71" s="4"/>
      <c r="K71" s="6">
        <f t="shared" si="16"/>
        <v>0</v>
      </c>
      <c r="L71" s="8">
        <f t="shared" si="17"/>
        <v>0</v>
      </c>
    </row>
    <row r="72" spans="1:13" x14ac:dyDescent="0.3">
      <c r="A72" s="9" t="s">
        <v>25</v>
      </c>
      <c r="B72" s="10"/>
      <c r="C72" s="11">
        <f t="shared" ref="C72:L72" si="18">SUM(C49:C71)</f>
        <v>0</v>
      </c>
      <c r="D72" s="11">
        <f t="shared" si="18"/>
        <v>0</v>
      </c>
      <c r="E72" s="12">
        <f t="shared" si="18"/>
        <v>0</v>
      </c>
      <c r="F72" s="11">
        <f t="shared" si="18"/>
        <v>0</v>
      </c>
      <c r="G72" s="11">
        <f t="shared" si="18"/>
        <v>0</v>
      </c>
      <c r="H72" s="12">
        <f t="shared" si="18"/>
        <v>0</v>
      </c>
      <c r="I72" s="11">
        <f t="shared" si="18"/>
        <v>0</v>
      </c>
      <c r="J72" s="11">
        <f t="shared" si="18"/>
        <v>0</v>
      </c>
      <c r="K72" s="12">
        <f t="shared" si="18"/>
        <v>0</v>
      </c>
      <c r="L72" s="12">
        <f t="shared" si="18"/>
        <v>0</v>
      </c>
      <c r="M72" s="17"/>
    </row>
    <row r="73" spans="1:13" x14ac:dyDescent="0.3">
      <c r="A73" s="3"/>
      <c r="E73" s="14"/>
    </row>
    <row r="74" spans="1:13" x14ac:dyDescent="0.3">
      <c r="A74" s="19" t="s">
        <v>8</v>
      </c>
      <c r="B74" s="19"/>
      <c r="C74" s="19">
        <f t="shared" ref="C74:H74" si="19">SUM(C24+C47+C72)</f>
        <v>410.09000000000003</v>
      </c>
      <c r="D74" s="19">
        <f t="shared" si="19"/>
        <v>200.14000000000004</v>
      </c>
      <c r="E74" s="20">
        <f t="shared" si="19"/>
        <v>610.23</v>
      </c>
      <c r="F74" s="19">
        <f t="shared" si="19"/>
        <v>377.62</v>
      </c>
      <c r="G74" s="19">
        <f t="shared" si="19"/>
        <v>193.97999999999996</v>
      </c>
      <c r="H74" s="21">
        <f t="shared" si="19"/>
        <v>571.59999999999991</v>
      </c>
      <c r="I74" s="19">
        <f>SUM(I24,I47,I72)</f>
        <v>111.98000000000002</v>
      </c>
      <c r="J74" s="19">
        <f>SUM(J24,J47,J72)</f>
        <v>0</v>
      </c>
      <c r="K74" s="21">
        <f>SUM(K24,K47,K72)</f>
        <v>111.98000000000002</v>
      </c>
      <c r="L74" s="21">
        <f>SUM(L24,L47,L72)</f>
        <v>1181.8300000000004</v>
      </c>
      <c r="M74" s="22"/>
    </row>
    <row r="75" spans="1:13" x14ac:dyDescent="0.3">
      <c r="L75" s="23"/>
    </row>
  </sheetData>
  <pageMargins left="0.7" right="0.7" top="0.75" bottom="0.75" header="0.3" footer="0.3"/>
  <ignoredErrors>
    <ignoredError sqref="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1st Qtr</vt:lpstr>
      <vt:lpstr>2nd Qtr</vt:lpstr>
      <vt:lpstr>3rd Qtr</vt:lpstr>
      <vt:lpstr>4th Qtr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Taysha Bartlett</dc:creator>
  <cp:lastModifiedBy>Kathy Cragen</cp:lastModifiedBy>
  <cp:lastPrinted>2015-04-21T18:01:43Z</cp:lastPrinted>
  <dcterms:created xsi:type="dcterms:W3CDTF">2014-01-11T13:57:47Z</dcterms:created>
  <dcterms:modified xsi:type="dcterms:W3CDTF">2015-12-15T16:51:42Z</dcterms:modified>
</cp:coreProperties>
</file>